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Reporting (Multi-Subject)\CDS\CDS2025-2026\Complete CDS for All Survey Submissions\"/>
    </mc:Choice>
  </mc:AlternateContent>
  <xr:revisionPtr revIDLastSave="0" documentId="13_ncr:1_{47B3C46F-2DD6-420E-AD89-DC5404BE3877}" xr6:coauthVersionLast="47" xr6:coauthVersionMax="47" xr10:uidLastSave="{00000000-0000-0000-0000-000000000000}"/>
  <bookViews>
    <workbookView xWindow="-120" yWindow="-120" windowWidth="29040" windowHeight="15720" firstSheet="3" activeTab="5"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9" i="10" l="1"/>
  <c r="F105" i="3"/>
  <c r="E107" i="3"/>
  <c r="F107" i="3"/>
  <c r="F112" i="3"/>
  <c r="E112" i="3"/>
  <c r="C112" i="3"/>
  <c r="D81" i="3"/>
  <c r="F29" i="3"/>
  <c r="F18" i="3"/>
  <c r="F26" i="3"/>
  <c r="F55" i="9"/>
  <c r="E55" i="9"/>
  <c r="F50" i="9"/>
  <c r="E50" i="9"/>
  <c r="F14" i="3"/>
  <c r="F15" i="3"/>
  <c r="F16" i="3"/>
  <c r="F17" i="3"/>
  <c r="F19" i="3"/>
  <c r="F20" i="3"/>
  <c r="F21" i="3"/>
  <c r="F22" i="3"/>
  <c r="F23" i="3"/>
  <c r="F24" i="3"/>
  <c r="F25" i="3"/>
  <c r="F27" i="3"/>
  <c r="F28" i="3"/>
  <c r="F30" i="3"/>
  <c r="F31" i="3"/>
  <c r="F32" i="3"/>
  <c r="F33" i="3"/>
  <c r="F34" i="3"/>
  <c r="C35" i="3"/>
  <c r="D35" i="3"/>
  <c r="F35" i="3"/>
  <c r="F36" i="3"/>
  <c r="F37" i="3"/>
  <c r="F38" i="3"/>
  <c r="F39" i="3"/>
  <c r="F40" i="3"/>
  <c r="D41" i="3"/>
  <c r="F41" i="3"/>
  <c r="F42" i="3"/>
  <c r="F43" i="3"/>
  <c r="C44" i="3"/>
  <c r="D44" i="3"/>
  <c r="E44" i="3"/>
  <c r="F44" i="3"/>
  <c r="F45" i="3"/>
  <c r="F46" i="3"/>
  <c r="C47" i="3"/>
  <c r="D47" i="3"/>
  <c r="F47" i="3"/>
  <c r="D48" i="3"/>
  <c r="E48" i="3"/>
  <c r="F48" i="3"/>
  <c r="C49" i="3"/>
  <c r="D49" i="3"/>
  <c r="E49" i="3"/>
  <c r="F49" i="3"/>
  <c r="F13" i="3"/>
  <c r="D10" i="7"/>
  <c r="D9" i="7"/>
  <c r="C9" i="7"/>
  <c r="D8" i="7"/>
  <c r="C8" i="7"/>
  <c r="D5" i="7"/>
  <c r="C5" i="7"/>
  <c r="E225" i="4"/>
  <c r="E224" i="4"/>
  <c r="E223" i="4"/>
  <c r="E222" i="4"/>
  <c r="C207" i="4"/>
  <c r="C179" i="4"/>
  <c r="E179" i="4"/>
  <c r="C172" i="4"/>
  <c r="AC104" i="4"/>
  <c r="F371" i="15"/>
  <c r="C171" i="4"/>
  <c r="AC103" i="4"/>
  <c r="F370" i="15"/>
  <c r="I39" i="4"/>
  <c r="I38" i="4"/>
  <c r="G147" i="3"/>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AC42" i="10"/>
  <c r="F978" i="15"/>
  <c r="AC48" i="10"/>
  <c r="AC47" i="10"/>
  <c r="AC46" i="10"/>
  <c r="AC45" i="10"/>
  <c r="AC44" i="10"/>
  <c r="AC43" i="10"/>
  <c r="F979" i="15"/>
  <c r="AC41" i="10"/>
  <c r="F977" i="15"/>
  <c r="AC40" i="10"/>
  <c r="F976" i="15"/>
  <c r="AC39" i="10"/>
  <c r="AC38" i="10"/>
  <c r="AC37" i="10"/>
  <c r="AC36" i="10"/>
  <c r="AC35" i="10"/>
  <c r="AC34" i="10"/>
  <c r="AC33" i="10"/>
  <c r="AC32" i="10"/>
  <c r="K30" i="10"/>
  <c r="AC31" i="10"/>
  <c r="F967" i="15"/>
  <c r="K29" i="10"/>
  <c r="AC30" i="10"/>
  <c r="F966" i="15"/>
  <c r="K28" i="10"/>
  <c r="AC29" i="10"/>
  <c r="F965" i="15"/>
  <c r="K27" i="10"/>
  <c r="AC28" i="10"/>
  <c r="K26" i="10"/>
  <c r="AC27" i="10"/>
  <c r="K25" i="10"/>
  <c r="AC26" i="10"/>
  <c r="K24" i="10"/>
  <c r="AC25" i="10"/>
  <c r="K23" i="10"/>
  <c r="AC24" i="10"/>
  <c r="K22" i="10"/>
  <c r="AC23" i="10"/>
  <c r="K21"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F930" i="15"/>
  <c r="AC158" i="9"/>
  <c r="F929" i="15"/>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F902" i="15"/>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F850" i="15"/>
  <c r="AC78" i="9"/>
  <c r="F849" i="15"/>
  <c r="AC77" i="9"/>
  <c r="F848" i="15"/>
  <c r="AC76" i="9"/>
  <c r="F847" i="15"/>
  <c r="AC75" i="9"/>
  <c r="AC74" i="9"/>
  <c r="F845" i="15"/>
  <c r="AC73" i="9"/>
  <c r="AC72" i="9"/>
  <c r="AC71" i="9"/>
  <c r="F842" i="15"/>
  <c r="AC70" i="9"/>
  <c r="AC69" i="9"/>
  <c r="F840" i="15"/>
  <c r="AC68" i="9"/>
  <c r="F839" i="15"/>
  <c r="AC67" i="9"/>
  <c r="AC66" i="9"/>
  <c r="F837" i="15"/>
  <c r="AC65" i="9"/>
  <c r="AC64" i="9"/>
  <c r="F835" i="15"/>
  <c r="AC63" i="9"/>
  <c r="F834" i="15"/>
  <c r="AC62" i="9"/>
  <c r="AC61" i="9"/>
  <c r="F832" i="15"/>
  <c r="AC60" i="9"/>
  <c r="F831" i="15"/>
  <c r="AC59" i="9"/>
  <c r="AC58" i="9"/>
  <c r="AC57" i="9"/>
  <c r="F828" i="15"/>
  <c r="AC56" i="9"/>
  <c r="F827" i="15"/>
  <c r="AC55" i="9"/>
  <c r="F826" i="15"/>
  <c r="AC25" i="9"/>
  <c r="F796" i="15"/>
  <c r="AC54" i="9"/>
  <c r="AC53" i="9"/>
  <c r="F824" i="15"/>
  <c r="AC52" i="9"/>
  <c r="AC51" i="9"/>
  <c r="F822" i="15"/>
  <c r="AC50" i="9"/>
  <c r="F821" i="15"/>
  <c r="AC22" i="9"/>
  <c r="AC10" i="9"/>
  <c r="F781" i="15"/>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F552" i="15"/>
  <c r="AC12" i="5"/>
  <c r="D14" i="5"/>
  <c r="AC11"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AC149" i="3"/>
  <c r="F212" i="15"/>
  <c r="D107" i="3"/>
  <c r="D112" i="3"/>
  <c r="AC148" i="3"/>
  <c r="F211" i="15"/>
  <c r="C107" i="3"/>
  <c r="AC106" i="3"/>
  <c r="F169" i="15"/>
  <c r="AC126" i="3"/>
  <c r="F189" i="15"/>
  <c r="AC105" i="3"/>
  <c r="F168" i="15"/>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C41" i="3"/>
  <c r="AC22" i="3"/>
  <c r="F85" i="15"/>
  <c r="AC40" i="3"/>
  <c r="F103" i="15"/>
  <c r="AC37" i="3"/>
  <c r="F100" i="15"/>
  <c r="AC35" i="3"/>
  <c r="F98" i="15"/>
  <c r="E35" i="3"/>
  <c r="AC68" i="3"/>
  <c r="F131" i="15"/>
  <c r="AC43" i="3"/>
  <c r="F106" i="15"/>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F937" i="15"/>
  <c r="AC165" i="9"/>
  <c r="AC164" i="9"/>
  <c r="AC163" i="9"/>
  <c r="AC162" i="9"/>
  <c r="AC161" i="9"/>
  <c r="AC160" i="9"/>
  <c r="F931" i="15"/>
  <c r="K52" i="10"/>
  <c r="AC50" i="10"/>
  <c r="F986" i="15"/>
  <c r="AC120" i="11"/>
  <c r="AC119" i="11"/>
  <c r="F1105" i="15"/>
  <c r="F1104" i="15"/>
  <c r="D26" i="3"/>
  <c r="AC50" i="3"/>
  <c r="F113" i="15"/>
  <c r="E47" i="3"/>
  <c r="AC74" i="3"/>
  <c r="F137" i="15"/>
  <c r="E26" i="3"/>
  <c r="AC63" i="3"/>
  <c r="F126" i="15"/>
  <c r="C18"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AC130" i="3"/>
  <c r="F193" i="15"/>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634" i="15"/>
  <c r="F46" i="15"/>
  <c r="F1016" i="15"/>
  <c r="F667" i="15"/>
  <c r="F538" i="15"/>
  <c r="F59" i="15"/>
  <c r="F797" i="15"/>
  <c r="F809"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57" i="15"/>
  <c r="F1006" i="15"/>
  <c r="F843" i="15"/>
  <c r="F867" i="15"/>
  <c r="F891" i="15"/>
  <c r="F903" i="15"/>
  <c r="F927" i="15"/>
  <c r="F946" i="15"/>
  <c r="F958" i="15"/>
  <c r="F970" i="15"/>
  <c r="F983" i="15"/>
  <c r="F726" i="15"/>
  <c r="F56" i="15"/>
  <c r="F980" i="15"/>
  <c r="F1004" i="15"/>
  <c r="F1029" i="15"/>
  <c r="F1038" i="15"/>
  <c r="F1099" i="15"/>
  <c r="F771" i="15"/>
  <c r="AC72" i="3"/>
  <c r="F135" i="15"/>
  <c r="F810" i="15"/>
  <c r="F793" i="15"/>
  <c r="F830" i="15"/>
  <c r="F854" i="15"/>
  <c r="F866" i="15"/>
  <c r="F878" i="15"/>
  <c r="F890" i="15"/>
  <c r="F914" i="15"/>
  <c r="F945" i="15"/>
  <c r="F969" i="15"/>
  <c r="F982" i="15"/>
  <c r="F994" i="15"/>
  <c r="F1018" i="15"/>
  <c r="F1066" i="15"/>
  <c r="F1052" i="15"/>
  <c r="F1064" i="15"/>
  <c r="F785" i="15"/>
  <c r="F799" i="15"/>
  <c r="F811" i="15"/>
  <c r="F855" i="15"/>
  <c r="F879" i="15"/>
  <c r="F915" i="15"/>
  <c r="F569" i="15"/>
  <c r="F581" i="15"/>
  <c r="F593" i="15"/>
  <c r="F605" i="15"/>
  <c r="F617" i="15"/>
  <c r="F639" i="15"/>
  <c r="F663" i="15"/>
  <c r="F679" i="15"/>
  <c r="F691" i="15"/>
  <c r="F703" i="15"/>
  <c r="F715" i="15"/>
  <c r="F735" i="15"/>
  <c r="F747" i="15"/>
  <c r="F759" i="15"/>
  <c r="F773" i="15"/>
  <c r="F786" i="15"/>
  <c r="F81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5" i="3"/>
  <c r="F138" i="15"/>
  <c r="E29" i="3"/>
  <c r="AC64" i="3"/>
  <c r="F127" i="15"/>
  <c r="AC38" i="3"/>
  <c r="F101" i="15"/>
  <c r="D29" i="3"/>
  <c r="AC39" i="3"/>
  <c r="F102" i="15"/>
  <c r="AC32" i="3"/>
  <c r="F95" i="15"/>
  <c r="AC7" i="3"/>
  <c r="F70" i="15"/>
  <c r="AC49" i="3"/>
  <c r="F112" i="15"/>
  <c r="F124" i="3"/>
  <c r="AC182" i="3"/>
  <c r="F245" i="15"/>
  <c r="C52" i="3"/>
  <c r="AC78" i="3"/>
  <c r="F141" i="15"/>
  <c r="C29" i="3"/>
  <c r="AC13" i="3"/>
  <c r="F76" i="15"/>
  <c r="C48" i="3"/>
  <c r="AC25" i="3"/>
  <c r="F88" i="15"/>
  <c r="AC150" i="3"/>
  <c r="F213" i="15"/>
  <c r="AC76" i="3"/>
  <c r="F139" i="15"/>
  <c r="AC51" i="3"/>
  <c r="F114" i="15"/>
  <c r="C51" i="3"/>
  <c r="AC14" i="3"/>
  <c r="F77" i="15"/>
  <c r="AC26" i="3"/>
  <c r="F89" i="15"/>
  <c r="C53" i="3"/>
  <c r="AC79" i="3"/>
  <c r="F142" i="15"/>
  <c r="AC77" i="3"/>
  <c r="F140" i="15"/>
  <c r="C216" i="4"/>
  <c r="AC161" i="4"/>
  <c r="F428" i="15"/>
  <c r="AC154" i="4"/>
  <c r="F421" i="15"/>
  <c r="C198" i="4"/>
  <c r="AC140" i="4"/>
  <c r="F407" i="15"/>
</calcChain>
</file>

<file path=xl/sharedStrings.xml><?xml version="1.0" encoding="utf-8"?>
<sst xmlns="http://schemas.openxmlformats.org/spreadsheetml/2006/main" count="27768" uniqueCount="4999">
  <si>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</si>
  <si>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</si>
  <si>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</si>
  <si>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</si>
  <si>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</si>
  <si>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</si>
  <si>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</si>
  <si>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</si>
  <si>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</si>
  <si>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</si>
  <si>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</si>
  <si>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</si>
  <si>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</si>
  <si>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</si>
  <si>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</si>
  <si>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</si>
  <si>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</si>
  <si>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</si>
  <si>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</si>
  <si>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</si>
  <si>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</si>
  <si>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</si>
  <si>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</si>
  <si>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</si>
  <si>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</si>
  <si>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</si>
  <si>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</si>
  <si>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</si>
  <si>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</si>
  <si>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</si>
  <si>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</si>
  <si>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</si>
  <si>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</si>
  <si>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</si>
  <si>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</si>
  <si>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</si>
  <si>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</si>
  <si>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</si>
  <si>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</si>
  <si>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</si>
  <si>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</si>
  <si>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</si>
  <si>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</si>
  <si>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</si>
  <si>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</si>
  <si>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</si>
  <si>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</si>
  <si>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</si>
  <si>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</si>
  <si>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</si>
  <si>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</si>
  <si>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</si>
  <si>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</si>
  <si>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</si>
  <si>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</si>
  <si>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</si>
  <si>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</si>
  <si>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</si>
  <si>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</si>
  <si>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</si>
  <si>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</si>
  <si>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</si>
  <si>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</si>
  <si>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</si>
  <si>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</si>
  <si>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</si>
  <si>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</si>
  <si>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</si>
  <si>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</si>
  <si>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</si>
  <si>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</si>
  <si>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</si>
  <si>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</si>
  <si>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</si>
  <si>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</si>
  <si>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</si>
  <si>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</si>
  <si>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</si>
  <si>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</si>
  <si>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</si>
  <si>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</si>
  <si>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</si>
  <si>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</si>
  <si>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</si>
  <si>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</si>
  <si>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</si>
  <si>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</si>
  <si>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</si>
  <si>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</si>
  <si>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</si>
  <si>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</si>
  <si>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</si>
  <si>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</si>
  <si>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</si>
  <si>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</si>
  <si>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</si>
  <si>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</si>
  <si>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</si>
  <si>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</si>
  <si>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</si>
  <si>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</si>
  <si>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</si>
  <si>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</si>
  <si>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</si>
  <si>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</si>
  <si>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</si>
  <si>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</si>
  <si>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</si>
  <si>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</si>
  <si>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</si>
  <si>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</si>
  <si>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</si>
  <si>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</si>
  <si>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</si>
  <si>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</si>
  <si>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</si>
  <si>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</si>
  <si>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</si>
  <si>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</si>
  <si>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</si>
  <si>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</si>
  <si>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</si>
  <si>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</si>
  <si>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</si>
  <si>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</si>
  <si>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</si>
  <si>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</si>
  <si>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</si>
  <si>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</si>
  <si>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</si>
  <si>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</si>
  <si>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</si>
  <si>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</si>
  <si>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</si>
  <si>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</si>
  <si>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</si>
  <si>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</si>
  <si>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</si>
  <si>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</si>
  <si>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</si>
  <si>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</si>
  <si>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</si>
  <si>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</si>
  <si>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</si>
  <si>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</si>
  <si>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</si>
  <si>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</si>
  <si>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</si>
  <si>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</si>
  <si>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</si>
  <si>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</si>
  <si>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</si>
  <si>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</si>
  <si>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</si>
  <si>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</si>
  <si>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</si>
  <si>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</si>
  <si>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</si>
  <si>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</si>
  <si>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</si>
  <si>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</si>
  <si>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</si>
  <si>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</si>
  <si>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</si>
  <si>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</si>
  <si>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</si>
  <si>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</si>
  <si>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</si>
  <si>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</si>
  <si>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</si>
  <si>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</si>
  <si>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</si>
  <si>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</si>
  <si>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</si>
  <si>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</si>
  <si>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</si>
  <si>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</si>
  <si>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</si>
  <si>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</si>
  <si>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</si>
  <si>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</si>
  <si>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</si>
  <si>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</si>
  <si>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</si>
  <si>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</si>
  <si>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</si>
  <si>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</si>
  <si>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</si>
  <si>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</si>
  <si>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</si>
  <si>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</si>
  <si>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</si>
  <si>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</si>
  <si>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</si>
  <si>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</si>
  <si>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</si>
  <si>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</si>
  <si>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</si>
  <si>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</si>
  <si>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</si>
  <si>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</si>
  <si>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</si>
  <si>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</si>
  <si>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</si>
  <si>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</si>
  <si>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</si>
  <si>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</si>
  <si>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</si>
  <si>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</si>
  <si>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</si>
  <si>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</si>
  <si>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</si>
  <si>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</si>
  <si>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</si>
  <si>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</si>
  <si>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</si>
  <si>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</si>
  <si>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</si>
  <si>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</si>
  <si>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</si>
  <si>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</si>
  <si>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</si>
  <si>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</si>
  <si>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</si>
  <si>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</si>
  <si>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</si>
  <si>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</si>
  <si>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</si>
  <si>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</si>
  <si>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</si>
  <si>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</si>
  <si>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</si>
  <si>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</si>
  <si>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</si>
  <si>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</si>
  <si>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</si>
  <si>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</si>
  <si>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</si>
  <si>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</si>
  <si>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</si>
  <si>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</si>
  <si>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</si>
  <si>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</si>
  <si>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</si>
  <si>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</si>
  <si>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</si>
  <si>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</si>
  <si>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</si>
  <si>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</si>
  <si>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</si>
  <si>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</si>
  <si>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</si>
  <si>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</si>
  <si>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</si>
  <si>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</si>
  <si>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</si>
  <si>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</si>
  <si>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</si>
  <si>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</si>
  <si>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</si>
  <si>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</si>
  <si>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</si>
  <si>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</si>
  <si>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</si>
  <si>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</si>
  <si>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</si>
  <si>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</si>
  <si>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</si>
  <si>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</si>
  <si>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</si>
  <si>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</si>
  <si>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</si>
  <si>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</si>
  <si>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</si>
  <si>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</si>
  <si>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</si>
  <si>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</si>
  <si>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</si>
  <si>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</si>
  <si>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</si>
  <si>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</si>
  <si>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</si>
  <si>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</si>
  <si>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</si>
  <si>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</si>
  <si>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</si>
  <si>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</si>
  <si>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</si>
  <si>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</si>
  <si>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</si>
  <si>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</si>
  <si>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</si>
  <si>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</si>
  <si>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</si>
  <si>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</si>
  <si>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</si>
  <si>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</si>
  <si>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</si>
  <si>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</si>
  <si>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</si>
  <si>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</si>
  <si>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</si>
  <si>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</si>
  <si>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</si>
  <si>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</si>
  <si>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</si>
  <si>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</si>
  <si>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</si>
  <si>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</si>
  <si>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</si>
  <si>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</si>
  <si>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</si>
  <si>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</si>
  <si>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</si>
  <si>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</si>
  <si>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</si>
  <si>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</si>
  <si>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</si>
  <si>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</si>
  <si>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</si>
  <si>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</si>
  <si>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</si>
  <si>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</si>
  <si>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</si>
  <si>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</si>
  <si>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</si>
  <si>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</si>
  <si>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</si>
  <si>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</si>
  <si>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</si>
  <si>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</si>
  <si>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</si>
  <si>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</si>
  <si>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</si>
  <si>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</si>
  <si>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</si>
  <si>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</si>
  <si>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</si>
  <si>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</si>
  <si>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</si>
  <si>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</si>
  <si>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</si>
  <si>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</si>
  <si>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</si>
  <si>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</si>
  <si>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</si>
  <si>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</si>
  <si>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</si>
  <si>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</si>
  <si>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</si>
  <si>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</si>
  <si>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</si>
  <si>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</si>
  <si>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</si>
  <si>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</si>
  <si>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</si>
  <si>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</si>
  <si>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</si>
  <si>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</si>
  <si>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</si>
  <si>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</si>
  <si>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</si>
  <si>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</si>
  <si>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</si>
  <si>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</si>
  <si>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</si>
  <si>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</si>
  <si>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</si>
  <si>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</si>
  <si>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</si>
  <si>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</si>
  <si>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</si>
  <si>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</si>
  <si>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</si>
  <si>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</si>
  <si>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</si>
  <si>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</si>
  <si>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</si>
  <si>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</si>
  <si>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</si>
  <si>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</si>
  <si>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</si>
  <si>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</si>
  <si>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</si>
  <si>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</si>
  <si>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</si>
  <si>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</si>
  <si>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</si>
  <si>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</si>
  <si>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</si>
  <si>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</si>
  <si>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</si>
  <si>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</si>
  <si>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</si>
  <si>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</si>
  <si>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</si>
  <si>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</si>
  <si>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</si>
  <si>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</si>
  <si>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</si>
  <si>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</si>
  <si>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</si>
  <si>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</si>
  <si>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</si>
  <si>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</si>
  <si>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</si>
  <si>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</si>
  <si>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</si>
  <si>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</si>
  <si>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</si>
  <si>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</si>
  <si>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</si>
  <si>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</si>
  <si>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</si>
  <si>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</si>
  <si>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</si>
  <si>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</si>
  <si>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</si>
  <si>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</si>
  <si>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</si>
  <si>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</si>
  <si>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</si>
  <si>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</si>
  <si>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</si>
  <si>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</si>
  <si>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</si>
  <si>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</si>
  <si>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</si>
  <si>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</si>
  <si>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</si>
  <si>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</si>
  <si>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</si>
  <si>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</si>
  <si>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</si>
  <si>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</si>
  <si>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</si>
  <si>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</si>
  <si>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</si>
  <si>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</si>
  <si>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</si>
  <si>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</si>
  <si>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</si>
  <si>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</si>
  <si>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</si>
  <si>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</si>
  <si>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</si>
  <si>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</si>
  <si>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</si>
  <si>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</si>
  <si>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</si>
  <si>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</si>
  <si>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</si>
  <si>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</si>
  <si>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</si>
  <si>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</si>
  <si>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</si>
  <si>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</si>
  <si>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</si>
  <si>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</si>
  <si>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</si>
  <si>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</si>
  <si>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</si>
  <si>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</si>
  <si>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</si>
  <si>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</si>
  <si>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</si>
  <si>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</si>
  <si>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</si>
  <si>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</si>
  <si>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</si>
  <si>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</si>
  <si>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</si>
  <si>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</si>
  <si>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</si>
  <si>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</si>
  <si>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</si>
  <si>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</si>
  <si>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</si>
  <si>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</si>
  <si>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</si>
  <si>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</si>
  <si>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</si>
  <si>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</si>
  <si>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</si>
  <si>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</si>
  <si>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</si>
  <si>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</si>
  <si>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</si>
  <si>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</si>
  <si>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</si>
  <si>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</si>
  <si>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</si>
  <si>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</si>
  <si>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</si>
  <si>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</si>
  <si>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</si>
  <si>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</si>
  <si>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</si>
  <si>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</si>
  <si>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</si>
  <si>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</si>
  <si>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</si>
  <si>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</si>
  <si>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</si>
  <si>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</si>
  <si>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</si>
  <si>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</si>
  <si>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</si>
  <si>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</si>
  <si>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</si>
  <si>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</si>
  <si>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</si>
  <si>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</si>
  <si>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</si>
  <si>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</si>
  <si>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</si>
  <si>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</si>
  <si>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</si>
  <si>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</si>
  <si>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</si>
  <si>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</si>
  <si>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</si>
  <si>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</si>
  <si>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</si>
  <si>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</si>
  <si>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</si>
  <si>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</si>
  <si>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</si>
  <si>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</si>
  <si>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</si>
  <si>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</si>
  <si>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</si>
  <si>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</si>
  <si>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</si>
  <si>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</si>
  <si>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</si>
  <si>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</si>
  <si>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</si>
  <si>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</si>
  <si>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</si>
  <si>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</si>
  <si>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</si>
  <si>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</si>
  <si>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</si>
  <si>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</si>
  <si>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</si>
  <si>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</si>
  <si>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</si>
  <si>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</si>
  <si>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</si>
  <si>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</si>
  <si>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</si>
  <si>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</si>
  <si>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</si>
  <si>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</si>
  <si>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</si>
  <si>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</si>
  <si>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</si>
  <si>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</si>
  <si>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</si>
  <si>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</si>
  <si>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</si>
  <si>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</si>
  <si>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</si>
  <si>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</si>
  <si>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</si>
  <si>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</si>
  <si>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</si>
  <si>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</si>
  <si>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</si>
  <si>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</si>
  <si>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</si>
  <si>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</si>
  <si>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</si>
  <si>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</si>
  <si>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</si>
  <si>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</si>
  <si>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</si>
  <si>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</si>
  <si>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</si>
  <si>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</si>
  <si>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</si>
  <si>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</si>
  <si>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</si>
  <si>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</si>
  <si>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</si>
  <si>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</si>
  <si>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</si>
  <si>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</si>
  <si>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</si>
  <si>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</si>
  <si>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</si>
  <si>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</si>
  <si>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</si>
  <si>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</si>
  <si>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</si>
  <si>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</si>
  <si>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</si>
  <si>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</si>
  <si>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</si>
  <si>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</si>
  <si>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</si>
  <si>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</si>
  <si>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</si>
  <si>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</si>
  <si>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</si>
  <si>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</si>
  <si>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</si>
  <si>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</si>
  <si>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</si>
  <si>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</si>
  <si>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</si>
  <si>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</si>
  <si>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</si>
  <si>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</si>
  <si>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</si>
  <si>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</si>
  <si>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</si>
  <si>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</si>
  <si>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</si>
  <si>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</si>
  <si>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</si>
  <si>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</si>
  <si>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</si>
  <si>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</si>
  <si>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</si>
  <si>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</si>
  <si>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</si>
  <si>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</si>
  <si>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</si>
  <si>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</si>
  <si>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</si>
  <si>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</si>
  <si>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</si>
  <si>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</si>
  <si>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</si>
  <si>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</si>
  <si>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</si>
  <si>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</si>
  <si>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</si>
  <si>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</si>
  <si>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</si>
  <si>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</si>
  <si>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</si>
  <si>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</si>
  <si>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</si>
  <si>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</si>
  <si>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</si>
  <si>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</si>
  <si>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</si>
  <si>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</si>
  <si>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</si>
  <si>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</si>
  <si>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</si>
  <si>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</si>
  <si>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</si>
  <si>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</si>
  <si>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</si>
  <si>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</si>
  <si>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</si>
  <si>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</si>
  <si>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</si>
  <si>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</si>
  <si>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</si>
  <si>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</si>
  <si>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</si>
  <si>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</si>
  <si>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</si>
  <si>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</si>
  <si>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</si>
  <si>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</si>
  <si>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</si>
  <si>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</si>
  <si>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</si>
  <si>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</si>
  <si>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</si>
  <si>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</si>
  <si>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</si>
  <si>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</si>
  <si>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</si>
  <si>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</si>
  <si>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</si>
  <si>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</si>
  <si>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</si>
  <si>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</si>
  <si>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</si>
  <si>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</si>
  <si>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</si>
  <si>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</si>
  <si>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</si>
  <si>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</si>
  <si>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</si>
  <si>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</si>
  <si>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</si>
  <si>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</si>
  <si>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</si>
  <si>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</si>
  <si>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</si>
  <si>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</si>
  <si>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</si>
  <si>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</si>
  <si>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</si>
  <si>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</si>
  <si>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</si>
  <si>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</si>
  <si>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</si>
  <si>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</si>
  <si>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</si>
  <si>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</si>
  <si>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</si>
  <si>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</si>
  <si>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</si>
  <si>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</si>
  <si>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</si>
  <si>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</si>
  <si>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</si>
  <si>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</si>
  <si>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</si>
  <si>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</si>
  <si>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</si>
  <si>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</si>
  <si>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</si>
  <si>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</si>
  <si>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</si>
  <si>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</si>
  <si>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</si>
  <si>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</si>
  <si>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</si>
  <si>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</si>
  <si>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</si>
  <si>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</si>
  <si>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</si>
  <si>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</si>
  <si>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</si>
  <si>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</si>
  <si>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</si>
  <si>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</si>
  <si>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</si>
  <si>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</si>
  <si>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</si>
  <si>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</si>
  <si>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</si>
  <si>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</si>
  <si>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</si>
  <si>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</si>
  <si>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</si>
  <si>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</si>
  <si>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</si>
  <si>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</si>
  <si>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</si>
  <si>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</si>
  <si>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</si>
  <si>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</si>
  <si>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</si>
  <si>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</si>
  <si>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</si>
  <si>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</si>
  <si>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</si>
  <si>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</si>
  <si>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</si>
  <si>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</si>
  <si>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</si>
  <si>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</si>
  <si>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</si>
  <si>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</si>
  <si>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</si>
  <si>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</si>
  <si>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</si>
  <si>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</si>
  <si>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</si>
  <si>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</si>
  <si>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</si>
  <si>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</si>
  <si>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</si>
  <si>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</si>
  <si>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</si>
  <si>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</si>
  <si>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</si>
  <si>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</si>
  <si>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</si>
  <si>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</si>
  <si>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</si>
  <si>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</si>
  <si>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</si>
  <si>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</si>
  <si>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</si>
  <si>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</si>
  <si>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</si>
  <si>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</si>
  <si>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</si>
  <si>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</si>
  <si>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</si>
  <si>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</si>
  <si>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</si>
  <si>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</si>
  <si>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</si>
  <si>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</si>
  <si>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</si>
  <si>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</si>
  <si>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</si>
  <si>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</si>
  <si>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</si>
  <si>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</si>
  <si>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</si>
  <si>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</si>
  <si>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</si>
  <si>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</si>
  <si>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</si>
  <si>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</si>
  <si>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</si>
  <si>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</si>
  <si>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</si>
  <si>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</si>
  <si>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</si>
  <si>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</si>
  <si>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</si>
  <si>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</si>
  <si>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</si>
  <si>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</si>
  <si>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</si>
  <si>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</si>
  <si>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</si>
  <si>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</si>
  <si>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</si>
  <si>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</si>
  <si>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</si>
  <si>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</si>
  <si>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</si>
  <si>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</si>
  <si>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</si>
  <si>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</si>
  <si>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</si>
  <si>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</si>
  <si>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</si>
  <si>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</si>
  <si>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</si>
  <si>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</si>
  <si>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</si>
  <si>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</si>
  <si>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</si>
  <si>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</si>
  <si>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</si>
  <si>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</si>
  <si>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</si>
  <si>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</si>
  <si>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</si>
  <si>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</si>
  <si>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</si>
  <si>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</si>
  <si>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</si>
  <si>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</si>
  <si>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</si>
  <si>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</si>
  <si>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</si>
  <si>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</si>
  <si>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</si>
  <si>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</si>
  <si>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</si>
  <si>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</si>
  <si>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</si>
  <si>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</si>
  <si>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</si>
  <si>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</si>
  <si>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</si>
  <si>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</si>
  <si>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</si>
  <si>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</si>
  <si>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</si>
  <si>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</si>
  <si>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</si>
  <si>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</si>
  <si>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</si>
  <si>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</si>
  <si>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</si>
  <si>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</si>
  <si>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</si>
  <si>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</si>
  <si>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</si>
  <si>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</si>
  <si>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</si>
  <si>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</si>
  <si>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</si>
  <si>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</si>
  <si>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</si>
  <si>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</si>
  <si>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</si>
  <si>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</si>
  <si>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</si>
  <si>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</si>
  <si>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</si>
  <si>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</si>
  <si>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</si>
  <si>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</si>
  <si>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</si>
  <si>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</si>
  <si>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</si>
  <si>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</si>
  <si>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</si>
  <si>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</si>
  <si>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</si>
  <si>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</si>
  <si>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</si>
  <si>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</si>
  <si>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</si>
  <si>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</si>
  <si>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</si>
  <si>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</si>
  <si>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</si>
  <si>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</si>
  <si>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</si>
  <si>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</si>
  <si>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</si>
  <si>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</si>
  <si>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</si>
  <si>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</si>
  <si>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</si>
  <si>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</si>
  <si>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</si>
  <si>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</si>
  <si>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</si>
  <si>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</si>
  <si>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</si>
  <si>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</si>
  <si>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</si>
  <si>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</si>
  <si>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</si>
  <si>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</si>
  <si>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</si>
  <si>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</si>
  <si>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</si>
  <si>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</si>
  <si>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</si>
  <si>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</si>
  <si>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</si>
  <si>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</si>
  <si>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</si>
  <si>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</si>
  <si>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</si>
  <si>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</si>
  <si>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</si>
  <si>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</si>
  <si>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</si>
  <si>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</si>
  <si>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</si>
  <si>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</si>
  <si>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</si>
  <si>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</si>
  <si>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</si>
  <si>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</si>
  <si>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</si>
  <si>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</si>
  <si>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</si>
  <si>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</si>
  <si>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</si>
  <si>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</si>
  <si>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</si>
  <si>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</si>
  <si>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</si>
  <si>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</si>
  <si>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</si>
  <si>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</si>
  <si>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</si>
  <si>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</si>
  <si>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</si>
  <si>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</si>
  <si>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</si>
  <si>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</si>
  <si>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</si>
  <si>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</si>
  <si>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</si>
  <si>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</si>
  <si>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</si>
  <si>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</si>
  <si>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</si>
  <si>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</si>
  <si>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</si>
  <si>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</si>
  <si>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</si>
  <si>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</si>
  <si>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</si>
  <si>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</si>
  <si>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</si>
  <si>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</si>
  <si>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</si>
  <si>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</si>
  <si>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</si>
  <si>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</si>
  <si>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</si>
  <si>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</si>
  <si>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</si>
  <si>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</si>
  <si>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</si>
  <si>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</si>
  <si>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</si>
  <si>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</si>
  <si>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</si>
  <si>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</si>
  <si>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</si>
  <si>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</si>
  <si>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</si>
  <si>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</si>
  <si>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</si>
  <si>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</si>
  <si>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</si>
  <si>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</si>
  <si>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</si>
  <si>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</si>
  <si>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</si>
  <si>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</si>
  <si>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</si>
  <si>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</si>
  <si>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</si>
  <si>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</si>
  <si>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</si>
  <si>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</si>
  <si>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</si>
  <si>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</si>
  <si>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</si>
  <si>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</si>
  <si>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</si>
  <si>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</si>
  <si>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</si>
  <si>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</si>
  <si>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</si>
  <si>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</si>
  <si>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</si>
  <si>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</si>
  <si>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</si>
  <si>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</si>
  <si>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</si>
  <si>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</si>
  <si>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</si>
  <si>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</si>
  <si>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</si>
  <si>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</si>
  <si>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</si>
  <si>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</si>
  <si>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</si>
  <si>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</si>
  <si>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</si>
  <si>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</si>
  <si>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</si>
  <si>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</si>
  <si>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</si>
  <si>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</si>
  <si>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</si>
  <si>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</si>
  <si>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</si>
  <si>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</si>
  <si>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</si>
  <si>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</si>
  <si>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</si>
  <si>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</si>
  <si>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</si>
  <si>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</si>
  <si>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</si>
  <si>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</si>
  <si>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</si>
  <si>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</si>
  <si>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</si>
  <si>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</si>
  <si>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</si>
  <si>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</si>
  <si>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</si>
  <si>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</si>
  <si>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</si>
  <si>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</si>
  <si>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</si>
  <si>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</si>
  <si>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</si>
  <si>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</si>
  <si>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</si>
  <si>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</si>
  <si>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</si>
  <si>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</si>
  <si>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</si>
  <si>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</si>
  <si>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</si>
  <si>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</si>
  <si>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</si>
  <si>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</si>
  <si>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</si>
  <si>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</si>
  <si>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</si>
  <si>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</si>
  <si>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</si>
  <si>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</si>
  <si>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</si>
  <si>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</si>
  <si>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</si>
  <si>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</si>
  <si>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</si>
  <si>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</si>
  <si>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</si>
  <si>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</si>
  <si>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</si>
  <si>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</si>
  <si>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</si>
  <si>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</si>
  <si>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</si>
  <si>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</si>
  <si>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</si>
  <si>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</si>
  <si>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</si>
  <si>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</si>
  <si>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</si>
  <si>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</si>
  <si>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</si>
  <si>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</si>
  <si>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</si>
  <si>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</si>
  <si>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</si>
  <si>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</si>
  <si>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</si>
  <si>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</si>
  <si>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</si>
  <si>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</si>
  <si>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</si>
  <si>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</si>
  <si>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</si>
  <si>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</si>
  <si>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</si>
  <si>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</si>
  <si>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</si>
  <si>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</si>
  <si>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</si>
  <si>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</si>
  <si>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</si>
  <si>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</si>
  <si>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</si>
  <si>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</si>
  <si>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</si>
  <si>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</si>
  <si>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</si>
  <si>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</si>
  <si>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</si>
  <si>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</si>
  <si>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</si>
  <si>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</si>
  <si>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</si>
  <si>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</si>
  <si>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</si>
  <si>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</si>
  <si>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</si>
  <si>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</si>
  <si>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</si>
  <si>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</si>
  <si>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</si>
  <si>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</si>
  <si>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</si>
  <si>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</si>
  <si>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</si>
  <si>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</si>
  <si>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</si>
  <si>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</si>
  <si>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</si>
  <si>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</si>
  <si>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</si>
  <si>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</si>
  <si>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</si>
  <si>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</si>
  <si>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</si>
  <si>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</si>
  <si>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</si>
  <si>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</si>
  <si>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</si>
  <si>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</si>
  <si>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</si>
  <si>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</si>
  <si>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</si>
  <si>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</si>
  <si>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</si>
  <si>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</si>
  <si>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</si>
  <si>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</si>
  <si>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</si>
  <si>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</si>
  <si>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</si>
  <si>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</si>
  <si>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</si>
  <si>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</si>
  <si>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</si>
  <si>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</si>
  <si>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</si>
  <si>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</si>
  <si>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</si>
  <si>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</si>
  <si>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</si>
  <si>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</si>
  <si>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</si>
  <si>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</si>
  <si>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</si>
  <si>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</si>
  <si>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</si>
  <si>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</si>
  <si>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</si>
  <si>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</si>
  <si>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</si>
  <si>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</si>
  <si>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</si>
  <si>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</si>
  <si>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</si>
  <si>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</si>
  <si>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</si>
  <si>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</si>
  <si>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</si>
  <si>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</si>
  <si>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</si>
  <si>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</si>
  <si>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</si>
  <si>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</si>
  <si>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</si>
  <si>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</si>
  <si>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</si>
  <si>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</si>
  <si>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</si>
  <si>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</si>
  <si>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</si>
  <si>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</si>
  <si>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</si>
  <si>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</si>
  <si>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</si>
  <si>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</si>
  <si>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</si>
  <si>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</si>
  <si>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</si>
  <si>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</si>
  <si>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</si>
  <si>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</si>
  <si>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</si>
  <si>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</si>
  <si>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</si>
  <si>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</si>
  <si>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</si>
  <si>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</si>
  <si>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</si>
  <si>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</si>
  <si>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</si>
  <si>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</si>
  <si>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</si>
  <si>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</si>
  <si>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</si>
  <si>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</si>
  <si>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</si>
  <si>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</si>
  <si>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</si>
  <si>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</si>
  <si>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</si>
  <si>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</si>
  <si>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</si>
  <si>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</si>
  <si>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</si>
  <si>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</si>
  <si>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</si>
  <si>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</si>
  <si>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</si>
  <si>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</si>
  <si>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</si>
  <si>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</si>
  <si>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</si>
  <si>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</si>
  <si>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</si>
  <si>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</si>
  <si>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</si>
  <si>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</si>
  <si>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</si>
  <si>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</si>
  <si>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</si>
  <si>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</si>
  <si>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</si>
  <si>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</si>
  <si>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</si>
  <si>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</si>
  <si>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</si>
  <si>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</si>
  <si>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</si>
  <si>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</si>
  <si>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</si>
  <si>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</si>
  <si>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</si>
  <si>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</si>
  <si>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</si>
  <si>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</si>
  <si>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</si>
  <si>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</si>
  <si>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</si>
  <si>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</si>
  <si>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</si>
  <si>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</si>
  <si>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</si>
  <si>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</si>
  <si>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</si>
  <si>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</si>
  <si>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</si>
  <si>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</si>
  <si>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</si>
  <si>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</si>
  <si>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</si>
  <si>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</si>
  <si>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</si>
  <si>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</si>
  <si>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</si>
  <si>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</si>
  <si>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</si>
  <si>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</si>
  <si>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</si>
  <si>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</si>
  <si>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</si>
  <si>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</si>
  <si>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</si>
  <si>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</si>
  <si>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</si>
  <si>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</si>
  <si>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</si>
  <si>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</si>
  <si>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</si>
  <si>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</si>
  <si>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</si>
  <si>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</si>
  <si>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</si>
  <si>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</si>
  <si>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</si>
  <si>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</si>
  <si>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</si>
  <si>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</si>
  <si>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</si>
  <si>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</si>
  <si>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</si>
  <si>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</si>
  <si>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</si>
  <si>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</si>
  <si>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</si>
  <si>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</si>
  <si>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</si>
  <si>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</si>
  <si>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</si>
  <si>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</si>
  <si>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</si>
  <si>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</si>
  <si>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</si>
  <si>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</si>
  <si>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</si>
  <si>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</si>
  <si>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</si>
  <si>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</si>
  <si>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</si>
  <si>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</si>
  <si>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</si>
  <si>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</si>
  <si>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</si>
  <si>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</si>
  <si>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</si>
  <si>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</si>
  <si>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</si>
  <si>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</si>
  <si>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</si>
  <si>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</si>
  <si>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</si>
  <si>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</si>
  <si>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</si>
  <si>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</si>
  <si>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</si>
  <si>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</si>
  <si>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</si>
  <si>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</si>
  <si>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</si>
  <si>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</si>
  <si>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</si>
  <si>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</si>
  <si>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</si>
  <si>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</si>
  <si>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</si>
  <si>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</si>
  <si>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</si>
  <si>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</si>
  <si>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</si>
  <si>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</si>
  <si>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</si>
  <si>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</si>
  <si>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</si>
  <si>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</si>
  <si>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</si>
  <si>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</si>
  <si>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</si>
  <si>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</si>
  <si>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</si>
  <si>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</si>
  <si>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</si>
  <si>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</si>
  <si>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</si>
  <si>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</si>
  <si>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</si>
  <si>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</si>
  <si>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</si>
  <si>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</si>
  <si>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</si>
  <si>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</si>
  <si>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</si>
  <si>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</si>
  <si>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</si>
  <si>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</si>
  <si>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</si>
  <si>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</si>
  <si>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</si>
  <si>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</si>
  <si>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</si>
  <si>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</si>
  <si>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</si>
  <si>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</si>
  <si>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</si>
  <si>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</si>
  <si>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</si>
  <si>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</si>
  <si>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</si>
  <si>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</si>
  <si>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</si>
  <si>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</si>
  <si>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</si>
  <si>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</si>
  <si>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</si>
  <si>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</si>
  <si>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</si>
  <si>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</si>
  <si>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</si>
  <si>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</si>
  <si>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</si>
  <si>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</si>
  <si>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</si>
  <si>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</si>
  <si>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</si>
  <si>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</si>
  <si>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</si>
  <si>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</si>
  <si>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</si>
  <si>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</si>
  <si>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</si>
  <si>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</si>
  <si>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</si>
  <si>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</si>
  <si>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</si>
  <si>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</si>
  <si>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</si>
  <si>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</si>
  <si>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</si>
  <si>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</si>
  <si>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</si>
  <si>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</si>
  <si>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</si>
  <si>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</si>
  <si>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</si>
  <si>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</si>
  <si>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</si>
  <si>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</si>
  <si>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</si>
  <si>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</si>
  <si>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</si>
  <si>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</si>
  <si>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</si>
  <si>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</si>
  <si>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</si>
  <si>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</si>
  <si>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</si>
  <si>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</si>
  <si>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</si>
  <si>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</si>
  <si>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</si>
  <si>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</si>
  <si>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</si>
  <si>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</si>
  <si>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</si>
  <si>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</si>
  <si>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</si>
  <si>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</si>
  <si>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</si>
  <si>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</si>
  <si>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</si>
  <si>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</si>
  <si>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</si>
  <si>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</si>
  <si>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</si>
  <si>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</si>
  <si>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</si>
  <si>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</si>
  <si>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</si>
  <si>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</si>
  <si>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</si>
  <si>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</si>
  <si>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</si>
  <si>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</si>
  <si>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</si>
  <si>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</si>
  <si>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</si>
  <si>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</si>
  <si>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</si>
  <si>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</si>
  <si>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</si>
  <si>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</si>
  <si>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</si>
  <si>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</si>
  <si>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</si>
  <si>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</si>
  <si>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</si>
  <si>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</si>
  <si>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</si>
  <si>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</si>
  <si>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</si>
  <si>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</si>
  <si>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</si>
  <si>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</si>
  <si>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</si>
  <si>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</si>
  <si>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</si>
  <si>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</si>
  <si>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</si>
  <si>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</si>
  <si>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</si>
  <si>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</si>
  <si>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</si>
  <si>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</si>
  <si>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</si>
  <si>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</si>
  <si>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</si>
  <si>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</si>
  <si>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</si>
  <si>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</si>
  <si>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</si>
  <si>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</si>
  <si>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</si>
  <si>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</si>
  <si>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</si>
  <si>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</si>
  <si>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</si>
  <si>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</si>
  <si>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</si>
  <si>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</si>
  <si>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</si>
  <si>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</si>
  <si>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</si>
  <si>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</si>
  <si>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</si>
  <si>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</si>
  <si>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</si>
  <si>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</si>
  <si>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</si>
  <si>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</si>
  <si>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</si>
  <si>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</si>
  <si>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</si>
  <si>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</si>
  <si>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</si>
  <si>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</si>
  <si>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</si>
  <si>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</si>
  <si>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</si>
  <si>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</si>
  <si>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</si>
  <si>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</si>
  <si>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</si>
  <si>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</si>
  <si>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</si>
  <si>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</si>
  <si>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</si>
  <si>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</si>
  <si>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</si>
  <si>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</si>
  <si>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</si>
  <si>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</si>
  <si>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</si>
  <si>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</si>
  <si>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</si>
  <si>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</si>
  <si>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</si>
  <si>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</si>
  <si>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</si>
  <si>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</si>
  <si>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</si>
  <si>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</si>
  <si>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</si>
  <si>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</si>
  <si>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</si>
  <si>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</si>
  <si>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</si>
  <si>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</si>
  <si>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</si>
  <si>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</si>
  <si>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</si>
  <si>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</si>
  <si>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</si>
  <si>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</si>
  <si>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</si>
  <si>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</si>
  <si>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</si>
  <si>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</si>
  <si>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</si>
  <si>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</si>
  <si>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</si>
  <si>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</si>
  <si>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</si>
  <si>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</si>
  <si>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</si>
  <si>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</si>
  <si>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</si>
  <si>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</si>
  <si>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</si>
  <si>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</si>
  <si>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</si>
  <si>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</si>
  <si>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</si>
  <si>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</si>
  <si>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</si>
  <si>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</si>
  <si>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</si>
  <si>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</si>
  <si>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</si>
  <si>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</si>
  <si>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</si>
  <si>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</si>
  <si>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</si>
  <si>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</si>
  <si>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</si>
  <si>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</si>
  <si>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</si>
  <si>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</si>
  <si>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</si>
  <si>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</si>
  <si>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</si>
  <si>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</si>
  <si>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</si>
  <si>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</si>
  <si>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</si>
  <si>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</si>
  <si>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</si>
  <si>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</si>
  <si>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</si>
  <si>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</si>
  <si>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</si>
  <si>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</si>
  <si>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</si>
  <si>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</si>
  <si>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</si>
  <si>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</si>
  <si>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</si>
  <si>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</si>
  <si>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</si>
  <si>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</si>
  <si>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</si>
  <si>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</si>
  <si>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</si>
  <si>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</si>
  <si>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</si>
  <si>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</si>
  <si>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</si>
  <si>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</si>
  <si>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</si>
  <si>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</si>
  <si>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</si>
  <si>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</si>
  <si>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</si>
  <si>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</si>
  <si>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</si>
  <si>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</si>
  <si>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</si>
  <si>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</si>
  <si>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</si>
  <si>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</si>
  <si>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</si>
  <si>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</si>
  <si>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</si>
  <si>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</si>
  <si>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</si>
  <si>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</si>
  <si>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</si>
  <si>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</si>
  <si>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</si>
  <si>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</si>
  <si>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</si>
  <si>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</si>
  <si>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</si>
  <si>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</si>
  <si>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</si>
  <si>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</si>
  <si>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</si>
  <si>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</si>
  <si>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</si>
  <si>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</si>
  <si>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</si>
  <si>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</si>
  <si>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</si>
  <si>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</si>
  <si>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</si>
  <si>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</si>
  <si>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</si>
  <si>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</si>
  <si>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</si>
  <si>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</si>
  <si>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</si>
  <si>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</si>
  <si>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</si>
  <si>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</si>
  <si>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</si>
  <si>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</si>
  <si>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</si>
  <si>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</si>
  <si>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</si>
  <si>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</si>
  <si>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</si>
  <si>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</si>
  <si>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</si>
  <si>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</si>
  <si>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</si>
  <si>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</si>
  <si>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</si>
  <si>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</si>
  <si>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</si>
  <si>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</si>
  <si>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</si>
  <si>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</si>
  <si>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</si>
  <si>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</si>
  <si>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</si>
  <si>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</si>
  <si>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</si>
  <si>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</si>
  <si>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</si>
  <si>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</si>
  <si>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</si>
  <si>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</si>
  <si>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</si>
  <si>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</si>
  <si>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</si>
  <si>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</si>
  <si>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</si>
  <si>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</si>
  <si>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</si>
  <si>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</si>
  <si>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</si>
  <si>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</si>
  <si>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</si>
  <si>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</si>
  <si>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</si>
  <si>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</si>
  <si>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</si>
  <si>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</si>
  <si>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</si>
  <si>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</si>
  <si>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</si>
  <si>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</si>
  <si>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</si>
  <si>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</si>
  <si>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</si>
  <si>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</si>
  <si>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</si>
  <si>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</si>
  <si>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</si>
  <si>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</si>
  <si>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</si>
  <si>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</si>
  <si>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</si>
  <si>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</si>
  <si>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</si>
  <si>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</si>
  <si>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</si>
  <si>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</si>
  <si>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</si>
  <si>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</si>
  <si>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</si>
  <si>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</si>
  <si>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</si>
  <si>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</si>
  <si>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</si>
  <si>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</si>
  <si>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</si>
  <si>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</si>
  <si>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</si>
  <si>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</si>
  <si>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</si>
  <si>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</si>
  <si>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</si>
  <si>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</si>
  <si>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</si>
  <si>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</si>
  <si>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</si>
  <si>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</si>
  <si>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</si>
  <si>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</si>
  <si>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</si>
  <si>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</si>
  <si>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</si>
  <si>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</si>
  <si>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</si>
  <si>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</si>
  <si>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</si>
  <si>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</si>
  <si>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</si>
  <si>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</si>
  <si>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</si>
  <si>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</si>
  <si>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</si>
  <si>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</si>
  <si>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</si>
  <si>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</si>
  <si>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</si>
  <si>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</si>
  <si>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</si>
  <si>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</si>
  <si>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</si>
  <si>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</si>
  <si>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</si>
  <si>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</si>
  <si>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</si>
  <si>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</si>
  <si>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</si>
  <si>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</si>
  <si>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</si>
  <si>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</si>
  <si>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</si>
  <si>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</si>
  <si>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</si>
  <si>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</si>
  <si>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</si>
  <si>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</si>
  <si>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</si>
  <si>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</si>
  <si>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</si>
  <si>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</si>
  <si>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</si>
  <si>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</si>
  <si>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</si>
  <si>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</si>
  <si>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</si>
  <si>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</si>
  <si>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</si>
  <si>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</si>
  <si>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</si>
  <si>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</si>
  <si>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</si>
  <si>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</si>
  <si>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</si>
  <si>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</si>
  <si>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</si>
  <si>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</si>
  <si>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</si>
  <si>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</si>
  <si>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</si>
  <si>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</si>
  <si>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</si>
  <si>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</si>
  <si>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</si>
  <si>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</si>
  <si>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</si>
  <si>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</si>
  <si>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</si>
  <si>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</si>
  <si>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</si>
  <si>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</si>
  <si>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</si>
  <si>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</si>
  <si>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</si>
  <si>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</si>
  <si>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</si>
  <si>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</si>
  <si>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</si>
  <si>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</si>
  <si>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</si>
  <si>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</si>
  <si>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</si>
  <si>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</si>
  <si>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</si>
  <si>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</si>
  <si>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</si>
  <si>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</si>
  <si>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</si>
  <si>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</si>
  <si>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</si>
  <si>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</si>
  <si>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</si>
  <si>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</si>
  <si>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</si>
  <si>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</si>
  <si>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</si>
  <si>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</si>
  <si>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</si>
  <si>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</si>
  <si>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</si>
  <si>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</si>
  <si>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</si>
  <si>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</si>
  <si>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</si>
  <si>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</si>
  <si>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</si>
  <si>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</si>
  <si>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</si>
  <si>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</si>
  <si>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</si>
  <si>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</si>
  <si>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</si>
  <si>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</si>
  <si>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</si>
  <si>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</si>
  <si>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</si>
  <si>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</si>
  <si>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</si>
  <si>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</si>
  <si>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</si>
  <si>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</si>
  <si>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</si>
  <si>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</si>
  <si>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</si>
  <si>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</si>
  <si>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</si>
  <si>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</si>
  <si>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</si>
  <si>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</si>
  <si>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</si>
  <si>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</si>
  <si>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</si>
  <si>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</si>
  <si>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</si>
  <si>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</si>
  <si>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</si>
  <si>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</si>
  <si>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</si>
  <si>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</si>
  <si>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</si>
  <si>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</si>
  <si>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</si>
  <si>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</si>
  <si>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</si>
  <si>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</si>
  <si>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</si>
  <si>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</si>
  <si>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</si>
  <si>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</si>
  <si>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</si>
  <si>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</si>
  <si>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</si>
  <si>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</si>
  <si>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</si>
  <si>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</si>
  <si>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</si>
  <si>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</si>
  <si>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</si>
  <si>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</si>
  <si>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</si>
  <si>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</si>
  <si>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</si>
  <si>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</si>
  <si>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</si>
  <si>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</si>
  <si>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</si>
  <si>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</si>
  <si>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</si>
  <si>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</si>
  <si>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</si>
  <si>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</si>
  <si>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</si>
  <si>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</si>
  <si>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</si>
  <si>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</si>
  <si>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</si>
  <si>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</si>
  <si>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</si>
  <si>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</si>
  <si>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</si>
  <si>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</si>
  <si>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</si>
  <si>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</si>
  <si>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</si>
  <si>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</si>
  <si>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</si>
  <si>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</si>
  <si>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</si>
  <si>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</si>
  <si>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</si>
  <si>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</si>
  <si>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</si>
  <si>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</si>
  <si>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</si>
  <si>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</si>
  <si>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</si>
  <si>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</si>
  <si>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</si>
  <si>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</si>
  <si>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</si>
  <si>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</si>
  <si>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</si>
  <si>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</si>
  <si>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</si>
  <si>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</si>
  <si>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</si>
  <si>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</si>
  <si>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</si>
  <si>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</si>
  <si>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</si>
  <si>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</si>
  <si>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</si>
  <si>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</si>
  <si>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</si>
  <si>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</si>
  <si>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</si>
  <si>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</si>
  <si>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</si>
  <si>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</si>
  <si>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</si>
  <si>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</si>
  <si>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</si>
  <si>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</si>
  <si>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</si>
  <si>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</si>
  <si>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</si>
  <si>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</si>
  <si>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</si>
  <si>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</si>
  <si>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</si>
  <si>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</si>
  <si>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</si>
  <si>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</si>
  <si>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</si>
  <si>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</si>
  <si>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</si>
  <si>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</si>
  <si>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</si>
  <si>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</si>
  <si>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</si>
  <si>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</si>
  <si>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</si>
  <si>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</si>
  <si>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</si>
  <si>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</si>
  <si>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</si>
  <si>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</si>
  <si>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</si>
  <si>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</si>
  <si>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</si>
  <si>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</si>
  <si>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</si>
  <si>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</si>
  <si>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</si>
  <si>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</si>
  <si>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</si>
  <si>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</si>
  <si>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</si>
  <si>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</si>
  <si>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</si>
  <si>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</si>
  <si>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</si>
  <si>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</si>
  <si>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</si>
  <si>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</si>
  <si>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</si>
  <si>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</si>
  <si>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</si>
  <si>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</si>
  <si>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</si>
  <si>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</si>
  <si>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</si>
  <si>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</si>
  <si>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</si>
  <si>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</si>
  <si>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</si>
  <si>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</si>
  <si>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</si>
  <si>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</si>
  <si>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</si>
  <si>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</si>
  <si>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</si>
  <si>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</si>
  <si>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</si>
  <si>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</si>
  <si>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</si>
  <si>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</si>
  <si>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</si>
  <si>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</si>
  <si>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</si>
  <si>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</si>
  <si>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</si>
  <si>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</si>
  <si>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</si>
  <si>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</si>
  <si>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</si>
  <si>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</si>
  <si>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</si>
  <si>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</si>
  <si>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</si>
  <si>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</si>
  <si>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</si>
  <si>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</si>
  <si>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</si>
  <si>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</si>
  <si>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</si>
  <si>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</si>
  <si>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</si>
  <si>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</si>
  <si>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</si>
  <si>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</si>
  <si>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</si>
  <si>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</si>
  <si>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</si>
  <si>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</si>
  <si>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</si>
  <si>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</si>
  <si>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</si>
  <si>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</si>
  <si>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</si>
  <si>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</si>
  <si>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</si>
  <si>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</si>
  <si>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</si>
  <si>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</si>
  <si>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</si>
  <si>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</si>
  <si>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</si>
  <si>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</si>
  <si>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</si>
  <si>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</si>
  <si>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</si>
  <si>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</si>
  <si>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</si>
  <si>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</si>
  <si>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</si>
  <si>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</si>
  <si>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</si>
  <si>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</si>
  <si>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</si>
  <si>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</si>
  <si>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</si>
  <si>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</si>
  <si>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</si>
  <si>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</si>
  <si>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</si>
  <si>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</si>
  <si>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</si>
  <si>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</si>
  <si>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</si>
  <si>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</si>
  <si>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</si>
  <si>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</si>
  <si>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</si>
  <si>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</si>
  <si>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</si>
  <si>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</si>
  <si>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</si>
  <si>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</si>
  <si>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</si>
  <si>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</si>
  <si>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</si>
  <si>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</si>
  <si>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</si>
  <si>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</si>
  <si>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</si>
  <si>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</si>
  <si>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</si>
  <si>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</si>
  <si>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</si>
  <si>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</si>
  <si>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</si>
  <si>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</si>
  <si>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</si>
  <si>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</si>
  <si>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</si>
  <si>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</si>
  <si>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</si>
  <si>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</si>
  <si>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</si>
  <si>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</si>
  <si>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</si>
  <si>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</si>
  <si>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</si>
  <si>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</si>
  <si>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</si>
  <si>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</si>
  <si>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</si>
  <si>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</si>
  <si>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</si>
  <si>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</si>
  <si>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</si>
  <si>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</si>
  <si>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</si>
  <si>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</si>
  <si>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</si>
  <si>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</si>
  <si>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</si>
  <si>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</si>
  <si>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</si>
  <si>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</si>
  <si>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</si>
  <si>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</si>
  <si>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</si>
  <si>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</si>
  <si>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</si>
  <si>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</si>
  <si>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</si>
  <si>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</si>
  <si>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</si>
  <si>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</si>
  <si>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</si>
  <si>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</si>
  <si>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</si>
  <si>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</si>
  <si>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</si>
  <si>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</si>
  <si>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</si>
  <si>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</si>
  <si>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</si>
  <si>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</si>
  <si>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</si>
  <si>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</si>
  <si>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</si>
  <si>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</si>
  <si>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</si>
  <si>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</si>
  <si>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</si>
  <si>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</si>
  <si>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</si>
  <si>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</si>
  <si>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</si>
  <si>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</si>
  <si>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</si>
  <si>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</si>
  <si>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</si>
  <si>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</si>
  <si>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</si>
  <si>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</si>
  <si>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</si>
  <si>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</si>
  <si>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</si>
  <si>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</si>
  <si>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</si>
  <si>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</si>
  <si>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</si>
  <si>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</si>
  <si>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</si>
  <si>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</si>
  <si>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</si>
  <si>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</si>
  <si>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</si>
  <si>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</si>
  <si>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</si>
  <si>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</si>
  <si>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</si>
  <si>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</si>
  <si>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</si>
  <si>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</si>
  <si>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</si>
  <si>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</si>
  <si>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</si>
  <si>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</si>
  <si>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</si>
  <si>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</si>
  <si>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</si>
  <si>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</si>
  <si>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</si>
  <si>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</si>
  <si>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</si>
  <si>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</si>
  <si>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</si>
  <si>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</si>
  <si>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</si>
  <si>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</si>
  <si>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</si>
  <si>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</si>
  <si>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</si>
  <si>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</si>
  <si>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</si>
  <si>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</si>
  <si>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</si>
  <si>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</si>
  <si>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</si>
  <si>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</si>
  <si>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</si>
  <si>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</si>
  <si>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</si>
  <si>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</si>
  <si>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</si>
  <si>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</si>
  <si>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</si>
  <si>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</si>
  <si>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</si>
  <si>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</si>
  <si>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</si>
  <si>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</si>
  <si>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</si>
  <si>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</si>
  <si>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</si>
  <si>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</si>
  <si>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</si>
  <si>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</si>
  <si>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</si>
  <si>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</si>
  <si>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</si>
  <si>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</si>
  <si>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</si>
  <si>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</si>
  <si>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</si>
  <si>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</si>
  <si>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</si>
  <si>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</si>
  <si>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</si>
  <si>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</si>
  <si>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</si>
  <si>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</si>
  <si>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</si>
  <si>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</si>
  <si>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</si>
  <si>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</si>
  <si>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</si>
  <si>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</si>
  <si>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</si>
  <si>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</si>
  <si>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</si>
  <si>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</si>
  <si>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</si>
  <si>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</si>
  <si>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</si>
  <si>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</si>
  <si>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</si>
  <si>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</si>
  <si>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</si>
  <si>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</si>
  <si>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</si>
  <si>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</si>
  <si>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</si>
  <si>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</si>
  <si>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</si>
  <si>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</si>
  <si>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</si>
  <si>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</si>
  <si>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</si>
  <si>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</si>
  <si>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</si>
  <si>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</si>
  <si>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</si>
  <si>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</si>
  <si>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</si>
  <si>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</si>
  <si>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</si>
  <si>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</si>
  <si>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</si>
  <si>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</si>
  <si>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</si>
  <si>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</si>
  <si>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</si>
  <si>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</si>
  <si>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</si>
  <si>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</si>
  <si>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</si>
  <si>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</si>
  <si>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</si>
  <si>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</si>
  <si>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</si>
  <si>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</si>
  <si>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</si>
  <si>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</si>
  <si>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</si>
  <si>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</si>
  <si>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</si>
  <si>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</si>
  <si>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</si>
  <si>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</si>
  <si>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</si>
  <si>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</si>
  <si>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</si>
  <si>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</si>
  <si>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</si>
  <si>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</si>
  <si>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</si>
  <si>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</si>
  <si>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</si>
  <si>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</si>
  <si>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</si>
  <si>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</si>
  <si>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</si>
  <si>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</si>
  <si>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</si>
  <si>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</si>
  <si>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</si>
  <si>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</si>
  <si>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</si>
  <si>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</si>
  <si>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</si>
  <si>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</si>
  <si>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</si>
  <si>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</si>
  <si>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</si>
  <si>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</si>
  <si>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</si>
  <si>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</si>
  <si>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</si>
  <si>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</si>
  <si>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</si>
  <si>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</si>
  <si>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</si>
  <si>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</si>
  <si>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</si>
  <si>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</si>
  <si>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</si>
  <si>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</si>
  <si>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</si>
  <si>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</si>
  <si>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</si>
  <si>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</si>
  <si>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</si>
  <si>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</si>
  <si>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</si>
  <si>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</si>
  <si>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</si>
  <si>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</si>
  <si>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</si>
  <si>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</si>
  <si>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</si>
  <si>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</si>
  <si>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</si>
  <si>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</si>
  <si>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</si>
  <si>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</si>
  <si>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</si>
  <si>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</si>
  <si>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</si>
  <si>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</si>
  <si>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</si>
  <si>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</si>
  <si>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</si>
  <si>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</si>
  <si>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</si>
  <si>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</si>
  <si>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</si>
  <si>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</si>
  <si>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</si>
  <si>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</si>
  <si>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</si>
  <si>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</si>
  <si>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</si>
  <si>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</si>
  <si>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</si>
  <si>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</si>
  <si>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</si>
  <si>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</si>
  <si>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</si>
  <si>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</si>
  <si>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</si>
  <si>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</si>
  <si>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</si>
  <si>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</si>
  <si>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</si>
  <si>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</si>
  <si>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</si>
  <si>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</si>
  <si>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</si>
  <si>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</si>
  <si>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</si>
  <si>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</si>
  <si>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</si>
  <si>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</si>
  <si>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</si>
  <si>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</si>
  <si>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</si>
  <si>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</si>
  <si>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</si>
  <si>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</si>
  <si>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</si>
  <si>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</si>
  <si>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</si>
  <si>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</si>
  <si>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</si>
  <si>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</si>
  <si>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</si>
  <si>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</si>
  <si>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</si>
  <si>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</si>
  <si>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</si>
  <si>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</si>
  <si>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</si>
  <si>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</si>
  <si>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</si>
  <si>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</si>
  <si>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</si>
  <si>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</si>
  <si>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</si>
  <si>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</si>
  <si>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</si>
  <si>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</si>
  <si>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</si>
  <si>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</si>
  <si>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</si>
  <si>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</si>
  <si>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</si>
  <si>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</si>
  <si>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</si>
  <si>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</si>
  <si>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</si>
  <si>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</si>
  <si>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</si>
  <si>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</si>
  <si>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</si>
  <si>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</si>
  <si>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</si>
  <si>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</si>
  <si>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</si>
  <si>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</si>
  <si>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</si>
  <si>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</si>
  <si>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</si>
  <si>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</si>
  <si>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</si>
  <si>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</si>
  <si>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</si>
  <si>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</si>
  <si>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</si>
  <si>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</si>
  <si>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</si>
  <si>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</si>
  <si>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</si>
  <si>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</si>
  <si>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</si>
  <si>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</si>
  <si>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</si>
  <si>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</si>
  <si>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</si>
  <si>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</si>
  <si>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</si>
  <si>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</si>
  <si>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</si>
  <si>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</si>
  <si>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</si>
  <si>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</si>
  <si>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</si>
  <si>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</si>
  <si>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</si>
  <si>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</si>
  <si>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</si>
  <si>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</si>
  <si>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</si>
  <si>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</si>
  <si>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</si>
  <si>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</si>
  <si>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</si>
  <si>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</si>
  <si>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</si>
  <si>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</si>
  <si>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</si>
  <si>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</si>
  <si>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</si>
  <si>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</si>
  <si>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</si>
  <si>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</si>
  <si>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</si>
  <si>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</si>
  <si>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</si>
  <si>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</si>
  <si>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</si>
  <si>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</si>
  <si>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</si>
  <si>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</si>
  <si>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</si>
  <si>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</si>
  <si>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</si>
  <si>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</si>
  <si>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</si>
  <si>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</si>
  <si>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</si>
  <si>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</si>
  <si>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</si>
  <si>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</si>
  <si>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</si>
  <si>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</si>
  <si>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</si>
  <si>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</si>
  <si>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</si>
  <si>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</si>
  <si>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</si>
  <si>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</si>
  <si>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</si>
  <si>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</si>
  <si>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</si>
  <si>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</si>
  <si>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</si>
  <si>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</si>
  <si>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</si>
  <si>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</si>
  <si>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</si>
  <si>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</si>
  <si>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</si>
  <si>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</si>
  <si>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</si>
  <si>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</si>
  <si>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</si>
  <si>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</si>
  <si>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</si>
  <si>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</si>
  <si>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</si>
  <si>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</si>
  <si>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</si>
  <si>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</si>
  <si>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</si>
  <si>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</si>
  <si>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</si>
  <si>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</si>
  <si>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</si>
  <si>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</si>
  <si>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</si>
  <si>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</si>
  <si>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</si>
  <si>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</si>
  <si>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</si>
  <si>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</si>
  <si>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</si>
  <si>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</si>
  <si>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</si>
  <si>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</si>
  <si>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</si>
  <si>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</si>
  <si>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</si>
  <si>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</si>
  <si>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</si>
  <si>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</si>
  <si>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</si>
  <si>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</si>
  <si>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</si>
  <si>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</si>
  <si>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</si>
  <si>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</si>
  <si>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</si>
  <si>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</si>
  <si>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</si>
  <si>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</si>
  <si>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</si>
  <si>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</si>
  <si>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</si>
  <si>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</si>
  <si>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</si>
  <si>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</si>
  <si>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</si>
  <si>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</si>
  <si>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</si>
  <si>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</si>
  <si>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</si>
  <si>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</si>
  <si>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</si>
  <si>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</si>
  <si>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</si>
  <si>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</si>
  <si>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</si>
  <si>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</si>
  <si>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</si>
  <si>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</si>
  <si>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</si>
  <si>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</si>
  <si>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</si>
  <si>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</si>
  <si>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</si>
  <si>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</si>
  <si>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</si>
  <si>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</si>
  <si>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</si>
  <si>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</si>
  <si>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</si>
  <si>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</si>
  <si>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</si>
  <si>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</si>
  <si>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</si>
  <si>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</si>
  <si>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</si>
  <si>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</si>
  <si>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</si>
  <si>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</si>
  <si>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</si>
  <si>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</si>
  <si>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</si>
  <si>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</si>
  <si>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</si>
  <si>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</si>
  <si>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</si>
  <si>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</si>
  <si>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</si>
  <si>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</si>
  <si>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</si>
  <si>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</si>
  <si>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</si>
  <si>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</si>
  <si>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</si>
  <si>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</si>
  <si>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</si>
  <si>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</si>
  <si>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</si>
  <si>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</si>
  <si>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</si>
  <si>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</si>
  <si>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</si>
  <si>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</si>
  <si>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</si>
  <si>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</si>
  <si>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</si>
  <si>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</si>
  <si>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</si>
  <si>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</si>
  <si>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</si>
  <si>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</si>
  <si>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</si>
  <si>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</si>
  <si>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</si>
  <si>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</si>
  <si>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</si>
  <si>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</si>
  <si>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</si>
  <si>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</si>
  <si>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</si>
  <si>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</si>
  <si>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</si>
  <si>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</si>
  <si>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</si>
  <si>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</si>
  <si>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</si>
  <si>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</si>
  <si>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</si>
  <si>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</si>
  <si>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</si>
  <si>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</si>
  <si>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</si>
  <si>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</si>
  <si>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</si>
  <si>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</si>
  <si>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</si>
  <si>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</si>
  <si>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</si>
  <si>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</si>
  <si>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</si>
  <si>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</si>
  <si>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</si>
  <si>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</si>
  <si>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</si>
  <si>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</si>
  <si>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</si>
  <si>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</si>
  <si>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</si>
  <si>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</si>
  <si>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</si>
  <si>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</si>
  <si>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</si>
  <si>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</si>
  <si>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</si>
  <si>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</si>
  <si>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</si>
  <si>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</si>
  <si>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</si>
  <si>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</si>
  <si>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</si>
  <si>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</si>
  <si>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</si>
  <si>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</si>
  <si>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</si>
  <si>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</si>
  <si>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</si>
  <si>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</si>
  <si>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</si>
  <si>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</si>
  <si>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</si>
  <si>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</si>
  <si>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</si>
  <si>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</si>
  <si>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</si>
  <si>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</si>
  <si>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</si>
  <si>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</si>
  <si>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</si>
  <si>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</si>
  <si>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</si>
  <si>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</si>
  <si>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</si>
  <si>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</si>
  <si>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</si>
  <si>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</si>
  <si>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</si>
  <si>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</si>
  <si>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</si>
  <si>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</si>
  <si>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</si>
  <si>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</si>
  <si>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</si>
  <si>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</si>
  <si>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</si>
  <si>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</si>
  <si>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</si>
  <si>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</si>
  <si>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</si>
  <si>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</si>
  <si>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</si>
  <si>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</si>
  <si>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</si>
  <si>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</si>
  <si>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</si>
  <si>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</si>
  <si>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</si>
  <si>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</si>
  <si>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</si>
  <si>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</si>
  <si>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</si>
  <si>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</si>
  <si>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</si>
  <si>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</si>
  <si>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</si>
  <si>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</si>
  <si>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</si>
  <si>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</si>
  <si>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</si>
  <si>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</si>
  <si>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</si>
  <si>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</si>
  <si>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</si>
  <si>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</si>
  <si>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</si>
  <si>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</si>
  <si>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</si>
  <si>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</si>
  <si>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</si>
  <si>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</si>
  <si>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</si>
  <si>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</si>
  <si>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</si>
  <si>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</si>
  <si>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</si>
  <si>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</si>
  <si>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</si>
  <si>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</si>
  <si>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</si>
  <si>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</si>
  <si>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</si>
  <si>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</si>
  <si>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</si>
  <si>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</si>
  <si>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</si>
  <si>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</si>
  <si>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</si>
  <si>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</si>
  <si>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</si>
  <si>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</si>
  <si>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</si>
  <si>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</si>
  <si>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</si>
  <si>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</si>
  <si>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</si>
  <si>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</si>
  <si>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</si>
  <si>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</si>
  <si>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</si>
  <si>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</si>
  <si>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</si>
  <si>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</si>
  <si>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</si>
  <si>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</si>
  <si>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</si>
  <si>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</si>
  <si>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</si>
  <si>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</si>
  <si>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</si>
  <si>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</si>
  <si>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</si>
  <si>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</si>
  <si>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</si>
  <si>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</si>
  <si>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</si>
  <si>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</si>
  <si>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</si>
  <si>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</si>
  <si>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</si>
  <si>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</si>
  <si>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</si>
  <si>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</si>
  <si>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</si>
  <si>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</si>
  <si>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</si>
  <si>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</si>
  <si>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</si>
  <si>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</si>
  <si>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</si>
  <si>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</si>
  <si>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</si>
  <si>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</si>
  <si>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</si>
  <si>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</si>
  <si>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</si>
  <si>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</si>
  <si>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</si>
  <si>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</si>
  <si>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</si>
  <si>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</si>
  <si>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</si>
  <si>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</si>
  <si>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</si>
  <si>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</si>
  <si>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</si>
  <si>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</si>
  <si>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</si>
  <si>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</si>
  <si>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</si>
  <si>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</si>
  <si>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</si>
  <si>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</si>
  <si>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</si>
  <si>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</si>
  <si>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</si>
  <si>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</si>
  <si>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</si>
  <si>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</si>
  <si>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</si>
  <si>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</si>
  <si>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</si>
  <si>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</si>
  <si>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</si>
  <si>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</si>
  <si>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</si>
  <si>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</si>
  <si>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</si>
  <si>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</si>
  <si>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</si>
  <si>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</si>
  <si>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</si>
  <si>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</si>
  <si>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</si>
  <si>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</si>
  <si>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</si>
  <si>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</si>
  <si>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</si>
  <si>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</si>
  <si>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</si>
  <si>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</si>
  <si>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</si>
  <si>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</si>
  <si>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</si>
  <si>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</si>
  <si>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</si>
  <si>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</si>
  <si>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</si>
  <si>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</si>
  <si>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</si>
  <si>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</si>
  <si>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</si>
  <si>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</si>
  <si>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</si>
  <si>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</si>
  <si>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</si>
  <si>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</si>
  <si>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</si>
  <si>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</si>
  <si>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</si>
  <si>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</si>
  <si>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</si>
  <si>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</si>
  <si>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</si>
  <si>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</si>
  <si>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</si>
  <si>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</si>
  <si>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</si>
  <si>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</si>
  <si>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</si>
  <si>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</si>
  <si>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</si>
  <si>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</si>
  <si>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</si>
  <si>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</si>
  <si>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</si>
  <si>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</si>
  <si>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</si>
  <si>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</si>
  <si>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</si>
  <si>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</si>
  <si>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</si>
  <si>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</si>
  <si>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</si>
  <si>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</si>
  <si>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</si>
  <si>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</si>
  <si>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</si>
  <si>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</si>
  <si>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</si>
  <si>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</si>
  <si>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</si>
  <si>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</si>
  <si>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</si>
  <si>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</si>
  <si>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</si>
  <si>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</si>
  <si>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</si>
  <si>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</si>
  <si>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</si>
  <si>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</si>
  <si>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</si>
  <si>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</si>
  <si>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</si>
  <si>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</si>
  <si>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</si>
  <si>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</si>
  <si>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</si>
  <si>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</si>
  <si>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</si>
  <si>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</si>
  <si>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</si>
  <si>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</si>
  <si>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</si>
  <si>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</si>
  <si>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</si>
  <si>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</si>
  <si>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</si>
  <si>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</si>
  <si>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</si>
  <si>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</si>
  <si>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</si>
  <si>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</si>
  <si>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</si>
  <si>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</si>
  <si>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</si>
  <si>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</si>
  <si>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</si>
  <si>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</si>
  <si>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</si>
  <si>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</si>
  <si>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</si>
  <si>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</si>
  <si>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</si>
  <si>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</si>
  <si>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</si>
  <si>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</si>
  <si>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</si>
  <si>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</si>
  <si>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</si>
  <si>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</si>
  <si>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</si>
  <si>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</si>
  <si>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</si>
  <si>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</si>
  <si>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</si>
  <si>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</si>
  <si>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</si>
  <si>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</si>
  <si>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</si>
  <si>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</si>
  <si>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</si>
  <si>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</si>
  <si>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</si>
  <si>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</si>
  <si>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</si>
  <si>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</si>
  <si>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</si>
  <si>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</si>
  <si>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</si>
  <si>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</si>
  <si>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</si>
  <si>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</si>
  <si>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</si>
  <si>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</si>
  <si>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</si>
  <si>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</si>
  <si>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</si>
  <si>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</si>
  <si>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</si>
  <si>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</si>
  <si>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</si>
  <si>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</si>
  <si>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</si>
  <si>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</si>
  <si>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</si>
  <si>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</si>
  <si>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</si>
  <si>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</si>
  <si>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</si>
  <si>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</si>
  <si>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</si>
  <si>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</si>
  <si>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</si>
  <si>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</si>
  <si>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</si>
  <si>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</si>
  <si>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</si>
  <si>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</si>
  <si>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</si>
  <si>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</si>
  <si>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</si>
  <si>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</si>
  <si>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</si>
  <si>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</si>
  <si>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</si>
  <si>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</si>
  <si>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</si>
  <si>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</si>
  <si>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</si>
  <si>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</si>
  <si>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</si>
  <si>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</si>
  <si>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</si>
  <si>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</si>
  <si>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</si>
  <si>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</si>
  <si>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</si>
  <si>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</si>
  <si>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</si>
  <si>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</si>
  <si>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</si>
  <si>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</si>
  <si>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</si>
  <si>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</si>
  <si>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</si>
  <si>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</si>
  <si>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</si>
  <si>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</si>
  <si>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</si>
  <si>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</si>
  <si>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</si>
  <si>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</si>
  <si>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</si>
  <si>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</si>
  <si>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</si>
  <si>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</si>
  <si>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</si>
  <si>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</si>
  <si>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</si>
  <si>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</si>
  <si>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</si>
  <si>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</si>
  <si>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</si>
  <si>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</si>
  <si>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</si>
  <si>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</si>
  <si>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</si>
  <si>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</si>
  <si>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</si>
  <si>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</si>
  <si>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</si>
  <si>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</si>
  <si>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</si>
  <si>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</si>
  <si>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</si>
  <si>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</si>
  <si>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</si>
  <si>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</si>
  <si>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</si>
  <si>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</si>
  <si>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</si>
  <si>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</si>
  <si>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</si>
  <si>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</si>
  <si>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</si>
  <si>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</si>
  <si>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</si>
  <si>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</si>
  <si>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</si>
  <si>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</si>
  <si>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</si>
  <si>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</si>
  <si>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</si>
  <si>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</si>
  <si>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</si>
  <si>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</si>
  <si>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</si>
  <si>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</si>
  <si>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</si>
  <si>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</si>
  <si>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</si>
  <si>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</si>
  <si>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</si>
  <si>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</si>
  <si>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</si>
  <si>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</si>
  <si>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</si>
  <si>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</si>
  <si>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</si>
  <si>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</si>
  <si>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</si>
  <si>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</si>
  <si>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</si>
  <si>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</si>
  <si>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</si>
  <si>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</si>
  <si>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</si>
  <si>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</si>
  <si>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</si>
  <si>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</si>
  <si>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</si>
  <si>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</si>
  <si>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</si>
  <si>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</si>
  <si>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</si>
  <si>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</si>
  <si>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</si>
  <si>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</si>
  <si>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</si>
  <si>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</si>
  <si>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</si>
  <si>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</si>
  <si>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</si>
  <si>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</si>
  <si>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</si>
  <si>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</si>
  <si>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</si>
  <si>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</si>
  <si>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</si>
  <si>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</si>
  <si>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</si>
  <si>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</si>
  <si>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</si>
  <si>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</si>
  <si>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</si>
  <si>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</si>
  <si>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</si>
  <si>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</si>
  <si>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</si>
  <si>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</si>
  <si>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</si>
  <si>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</si>
  <si>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</si>
  <si>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</si>
  <si>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</si>
  <si>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</si>
  <si>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</si>
  <si>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</si>
  <si>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</si>
  <si>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</si>
  <si>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</si>
  <si>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</si>
  <si>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</si>
  <si>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</si>
  <si>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</si>
  <si>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</si>
  <si>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</si>
  <si>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</si>
  <si>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</si>
  <si>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</si>
  <si>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</si>
  <si>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</si>
  <si>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</si>
  <si>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</si>
  <si>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</si>
  <si>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</si>
  <si>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</si>
  <si>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</si>
  <si>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</si>
  <si>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</si>
  <si>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</si>
  <si>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</si>
  <si>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</si>
  <si>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</si>
  <si>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</si>
  <si>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</si>
  <si>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</si>
  <si>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</si>
  <si>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</si>
  <si>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</si>
  <si>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</si>
  <si>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</si>
  <si>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</si>
  <si>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</si>
  <si>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</si>
  <si>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</si>
  <si>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</si>
  <si>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</si>
  <si>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</si>
  <si>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</si>
  <si>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</si>
  <si>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</si>
  <si>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</si>
  <si>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</si>
  <si>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</si>
  <si>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</si>
  <si>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</si>
  <si>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</si>
  <si>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</si>
  <si>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</si>
  <si>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</si>
  <si>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</si>
  <si>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</si>
  <si>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</si>
  <si>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</si>
  <si>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</si>
  <si>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</si>
  <si>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</si>
  <si>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</si>
  <si>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</si>
  <si>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</si>
  <si>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</si>
  <si>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</si>
  <si>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</si>
  <si>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</si>
  <si>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</si>
  <si>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</si>
  <si>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</si>
  <si>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</si>
  <si>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</si>
  <si>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</si>
  <si>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</si>
  <si>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</si>
  <si>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</si>
  <si>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</si>
  <si>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</si>
  <si>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</si>
  <si>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</si>
  <si>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</si>
  <si>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</si>
  <si>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</si>
  <si>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</si>
  <si>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</si>
  <si>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</si>
  <si>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</si>
  <si>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</si>
  <si>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</si>
  <si>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</si>
  <si>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</si>
  <si>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</si>
  <si>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</si>
  <si>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</si>
  <si>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</si>
  <si>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</si>
  <si>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</si>
  <si>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</si>
  <si>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</si>
  <si>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</si>
  <si>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</si>
  <si>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</si>
  <si>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</si>
  <si>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</si>
  <si>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</si>
  <si>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</si>
  <si>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</si>
  <si>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</si>
  <si>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</si>
  <si>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</si>
  <si>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</si>
  <si>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</si>
  <si>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</si>
  <si>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</si>
  <si>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</si>
  <si>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</si>
  <si>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</si>
  <si>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</si>
  <si>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</si>
  <si>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</si>
  <si>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</si>
  <si>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</si>
  <si>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</si>
  <si>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</si>
  <si>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</si>
  <si>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</si>
  <si>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</si>
  <si>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</si>
  <si>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</si>
  <si>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</si>
  <si>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</si>
  <si>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</si>
  <si>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</si>
  <si>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</si>
  <si>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</si>
  <si>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</si>
  <si>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</si>
  <si>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</si>
  <si>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</si>
  <si>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</si>
  <si>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</si>
  <si>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</si>
  <si>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</si>
  <si>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</si>
  <si>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</si>
  <si>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</si>
  <si>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</si>
  <si>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</si>
  <si>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</si>
  <si>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</si>
  <si>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</si>
  <si>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</si>
  <si>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</si>
  <si>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</si>
  <si>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</si>
  <si>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</si>
  <si>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</si>
  <si>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</si>
  <si>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</si>
  <si>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</si>
  <si>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</si>
  <si>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</si>
  <si>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</si>
  <si>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</si>
  <si>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</si>
  <si>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</si>
  <si>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</si>
  <si>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</si>
  <si>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</si>
  <si>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</si>
  <si>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</si>
  <si>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</si>
  <si>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</si>
  <si>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</si>
  <si>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</si>
  <si>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</si>
  <si>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</si>
  <si>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</si>
  <si>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</si>
  <si>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</si>
  <si>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</si>
  <si>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</si>
  <si>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</si>
  <si>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</si>
  <si>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</si>
  <si>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</si>
  <si>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</si>
  <si>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</si>
  <si>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</si>
  <si>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</si>
  <si>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</si>
  <si>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</si>
  <si>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</si>
  <si>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</si>
  <si>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</si>
  <si>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</si>
  <si>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</si>
  <si>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</si>
  <si>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</si>
  <si>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</si>
  <si>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</si>
  <si>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</si>
  <si>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</si>
  <si>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</si>
  <si>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</si>
  <si>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</si>
  <si>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</si>
  <si>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</si>
  <si>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</si>
  <si>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</si>
  <si>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</si>
  <si>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</si>
  <si>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</si>
  <si>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</si>
  <si>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</si>
  <si>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</si>
  <si>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</si>
  <si>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</si>
  <si>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</si>
  <si>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</si>
  <si>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</si>
  <si>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</si>
  <si>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</si>
  <si>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</si>
  <si>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</si>
  <si>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</si>
  <si>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</si>
  <si>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</si>
  <si>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</si>
  <si>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</si>
  <si>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</si>
  <si>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</si>
  <si>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</si>
  <si>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</si>
  <si>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</si>
  <si>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</si>
  <si>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</si>
  <si>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</si>
  <si>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</si>
  <si>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</si>
  <si>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</si>
  <si>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</si>
  <si>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</si>
  <si>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</si>
  <si>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</si>
  <si>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</si>
  <si>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</si>
  <si>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</si>
  <si>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</si>
  <si>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</si>
  <si>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</si>
  <si>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</si>
  <si>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</si>
  <si>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</si>
  <si>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</si>
  <si>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</si>
  <si>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</si>
  <si>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</si>
  <si>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</si>
  <si>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</si>
  <si>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</si>
  <si>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</si>
  <si>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</si>
  <si>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</si>
  <si>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</si>
  <si>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</si>
  <si>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</si>
  <si>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</si>
  <si>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</si>
  <si>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</si>
  <si>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</si>
  <si>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</si>
  <si>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</si>
  <si>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</si>
  <si>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</si>
  <si>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</si>
  <si>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</si>
  <si>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</si>
  <si>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</si>
  <si>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</si>
  <si>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</si>
  <si>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</si>
  <si>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</si>
  <si>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</si>
  <si>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</si>
  <si>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</si>
  <si>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</si>
  <si>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</si>
  <si>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</si>
  <si>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</si>
  <si>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</si>
  <si>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</si>
  <si>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</si>
  <si>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</si>
  <si>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</si>
  <si>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</si>
  <si>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</si>
  <si>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</si>
  <si>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</si>
  <si>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</si>
  <si>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</si>
  <si>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</si>
  <si>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</si>
  <si>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</si>
  <si>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</si>
  <si>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</si>
  <si>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</si>
  <si>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</si>
  <si>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</si>
  <si>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</si>
  <si>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</si>
  <si>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</si>
  <si>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</si>
  <si>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</si>
  <si>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</si>
  <si>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</si>
  <si>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</si>
  <si>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</si>
  <si>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</si>
  <si>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</si>
  <si>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</si>
  <si>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</si>
  <si>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</si>
  <si>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</si>
  <si>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</si>
  <si>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</si>
  <si>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</si>
  <si>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</si>
  <si>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</si>
  <si>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</si>
  <si>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</si>
  <si>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</si>
  <si>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</si>
  <si>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</si>
  <si>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</si>
  <si>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</si>
  <si>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</si>
  <si>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</si>
  <si>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</si>
  <si>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</si>
  <si>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</si>
  <si>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</si>
  <si>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</si>
  <si>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</si>
  <si>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</si>
  <si>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</si>
  <si>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</si>
  <si>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</si>
  <si>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</si>
  <si>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</si>
  <si>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</si>
  <si>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</si>
  <si>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</si>
  <si>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</si>
  <si>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</si>
  <si>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</si>
  <si>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</si>
  <si>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</si>
  <si>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</si>
  <si>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</si>
  <si>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</si>
  <si>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</si>
  <si>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</si>
  <si>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</si>
  <si>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</si>
  <si>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</si>
  <si>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</si>
  <si>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</si>
  <si>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</si>
  <si>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</si>
  <si>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</si>
  <si>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</si>
  <si>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</si>
  <si>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</si>
  <si>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</si>
  <si>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</si>
  <si>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</si>
  <si>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</si>
  <si>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</si>
  <si>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</si>
  <si>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</si>
  <si>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</si>
  <si>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</si>
  <si>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</si>
  <si>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</si>
  <si>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</si>
  <si>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</si>
  <si>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</si>
  <si>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</si>
  <si>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</si>
  <si>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</si>
  <si>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</si>
  <si>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</si>
  <si>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</si>
  <si>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</si>
  <si>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</si>
  <si>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</si>
  <si>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</si>
  <si>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</si>
  <si>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</si>
  <si>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</si>
  <si>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</si>
  <si>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</si>
  <si>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</si>
  <si>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</si>
  <si>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</si>
  <si>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</si>
  <si>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</si>
  <si>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</si>
  <si>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</si>
  <si>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</si>
  <si>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</si>
  <si>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</si>
  <si>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</si>
  <si>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</si>
  <si>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</si>
  <si>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</si>
  <si>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</si>
  <si>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</si>
  <si>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</si>
  <si>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</si>
  <si>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</si>
  <si>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</si>
  <si>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</si>
  <si>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</si>
  <si>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</si>
  <si>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</si>
  <si>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</si>
  <si>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</si>
  <si>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</si>
  <si>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</si>
  <si>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</si>
  <si>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</si>
  <si>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</si>
  <si>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</si>
  <si>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</si>
  <si>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</si>
  <si>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</si>
  <si>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</si>
  <si>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</si>
  <si>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</si>
  <si>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</si>
  <si>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</si>
  <si>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</si>
  <si>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</si>
  <si>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</si>
  <si>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</si>
  <si>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</si>
  <si>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</si>
  <si>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</si>
  <si>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</si>
  <si>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</si>
  <si>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</si>
  <si>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</si>
  <si>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</si>
  <si>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</si>
  <si>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</si>
  <si>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</si>
  <si>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</si>
  <si>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</si>
  <si>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</si>
  <si>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</si>
  <si>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</si>
  <si>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</si>
  <si>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</si>
  <si>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</si>
  <si>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</si>
  <si>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</si>
  <si>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</si>
  <si>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</si>
  <si>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</si>
  <si>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</si>
  <si>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</si>
  <si>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</si>
  <si>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</si>
  <si>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</si>
  <si>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</si>
  <si>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</si>
  <si>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</si>
  <si>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</si>
  <si>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</si>
  <si>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</si>
  <si>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</si>
  <si>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</si>
  <si>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</si>
  <si>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</si>
  <si>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</si>
  <si>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</si>
  <si>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</si>
  <si>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</si>
  <si>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</si>
  <si>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</si>
  <si>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</si>
  <si>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</si>
  <si>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</si>
  <si>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</si>
  <si>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</si>
  <si>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</si>
  <si>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</si>
  <si>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</si>
  <si>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</si>
  <si>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</si>
  <si>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</si>
  <si>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</si>
  <si>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</si>
  <si>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</si>
  <si>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</si>
  <si>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</si>
  <si>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</si>
  <si>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</si>
  <si>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</si>
  <si>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</si>
  <si>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</si>
  <si>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</si>
  <si>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</si>
  <si>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</si>
  <si>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</si>
  <si>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</si>
  <si>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</si>
  <si>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</si>
  <si>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</si>
  <si>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</si>
  <si>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</si>
  <si>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</si>
  <si>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</si>
  <si>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</si>
  <si>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</si>
  <si>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</si>
  <si>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</si>
  <si>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</si>
  <si>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</si>
  <si>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</si>
  <si>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</si>
  <si>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</si>
  <si>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</si>
  <si>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</si>
  <si>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</si>
  <si>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</si>
  <si>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</si>
  <si>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</si>
  <si>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</si>
  <si>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</si>
  <si>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</si>
  <si>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</si>
  <si>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</si>
  <si>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</si>
  <si>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</si>
  <si>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</si>
  <si>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</si>
  <si>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</si>
  <si>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</si>
  <si>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</si>
  <si>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</si>
  <si>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</si>
  <si>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</si>
  <si>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</si>
  <si>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</si>
  <si>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</si>
  <si>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</si>
  <si>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</si>
  <si>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</si>
  <si>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</si>
  <si>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</si>
  <si>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</si>
  <si>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</si>
  <si>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</si>
  <si>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</si>
  <si>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</si>
  <si>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</si>
  <si>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</si>
  <si>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</si>
  <si>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</si>
  <si>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</si>
  <si>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</si>
  <si>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</si>
  <si>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</si>
  <si>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</si>
  <si>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</si>
  <si>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</si>
  <si>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</si>
  <si>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</si>
  <si>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</si>
  <si>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</si>
  <si>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</si>
  <si>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</si>
  <si>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</si>
  <si>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</si>
  <si>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</si>
  <si>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</si>
  <si>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</si>
  <si>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</si>
  <si>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</si>
  <si>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</si>
  <si>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</si>
  <si>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</si>
  <si>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</si>
  <si>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</si>
  <si>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</si>
  <si>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</si>
  <si>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</si>
  <si>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</si>
  <si>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</si>
  <si>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</si>
  <si>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</si>
  <si>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</si>
  <si>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</si>
  <si>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</si>
  <si>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</si>
  <si>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</si>
  <si>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</si>
  <si>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</si>
  <si>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</si>
  <si>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</si>
  <si>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</si>
  <si>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</si>
  <si>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</si>
  <si>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</si>
  <si>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</si>
  <si>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</si>
  <si>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</si>
  <si>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</si>
  <si>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</si>
  <si>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</si>
  <si>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</si>
  <si>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</si>
  <si>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</si>
  <si>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</si>
  <si>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</si>
  <si>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</si>
  <si>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</si>
  <si>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</si>
  <si>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</si>
  <si>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</si>
  <si>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</si>
  <si>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</si>
  <si>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</si>
  <si>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</si>
  <si>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</si>
  <si>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</si>
  <si>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</si>
  <si>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</si>
  <si>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</si>
  <si>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</si>
  <si>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</si>
  <si>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</si>
  <si>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</si>
  <si>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</si>
  <si>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</si>
  <si>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</si>
  <si>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</si>
  <si>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</si>
  <si>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</si>
  <si>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</si>
  <si>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</si>
  <si>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</si>
  <si>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</si>
  <si>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</si>
  <si>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</si>
  <si>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</si>
  <si>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</si>
  <si>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</si>
  <si>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</si>
  <si>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</si>
  <si>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</si>
  <si>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</si>
  <si>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</si>
  <si>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</si>
  <si>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</si>
  <si>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</si>
  <si>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</si>
  <si>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</si>
  <si>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</si>
  <si>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</si>
  <si>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</si>
  <si>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</si>
  <si>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</si>
  <si>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</si>
  <si>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</si>
  <si>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</si>
  <si>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</si>
  <si>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</si>
  <si>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</si>
  <si>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</si>
  <si>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</si>
  <si>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</si>
  <si>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</si>
  <si>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</si>
  <si>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</si>
  <si>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</si>
  <si>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</si>
  <si>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</si>
  <si>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</si>
  <si>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</si>
  <si>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</si>
  <si>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</si>
  <si>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</si>
  <si>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</si>
  <si>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</si>
  <si>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</si>
  <si>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</si>
  <si>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</si>
  <si>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</si>
  <si>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</si>
  <si>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</si>
  <si>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</si>
  <si>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</si>
  <si>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</si>
  <si>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</si>
  <si>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</si>
  <si>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</si>
  <si>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</si>
  <si>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</si>
  <si>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</si>
  <si>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</si>
  <si>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</si>
  <si>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</si>
  <si>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</si>
  <si>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</si>
  <si>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</si>
  <si>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</si>
  <si>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</si>
  <si>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</si>
  <si>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</si>
  <si>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</si>
  <si>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</si>
  <si>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</si>
  <si>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</si>
  <si>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</si>
  <si>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</si>
  <si>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</si>
  <si>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</si>
  <si>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</si>
  <si>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</si>
  <si>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</si>
  <si>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</si>
  <si>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</si>
  <si>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</si>
  <si>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</si>
  <si>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</si>
  <si>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</si>
  <si>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</si>
  <si>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</si>
  <si>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</si>
  <si>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</si>
  <si>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</si>
  <si>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</si>
  <si>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</si>
  <si>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</si>
  <si>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</si>
  <si>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</si>
  <si>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</si>
  <si>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</si>
  <si>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</si>
  <si>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</si>
  <si>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</si>
  <si>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</si>
  <si>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</si>
  <si>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</si>
  <si>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</si>
  <si>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</si>
  <si>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</si>
  <si>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</si>
  <si>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</si>
  <si>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</si>
  <si>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</si>
  <si>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</si>
  <si>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</si>
  <si>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</si>
  <si>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</si>
  <si>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</si>
  <si>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</si>
  <si>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</si>
  <si>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</si>
  <si>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</si>
  <si>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</si>
  <si>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</si>
  <si>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</si>
  <si>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</si>
  <si>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</si>
  <si>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</si>
  <si>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</si>
  <si>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</si>
  <si>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</si>
  <si>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</si>
  <si>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</si>
  <si>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</si>
  <si>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</si>
  <si>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</si>
  <si>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</si>
  <si>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</si>
  <si>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</si>
  <si>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</si>
  <si>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</si>
  <si>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</si>
  <si>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</si>
  <si>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</si>
  <si>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</si>
  <si>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</si>
  <si>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</si>
  <si>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</si>
  <si>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</si>
  <si>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</si>
  <si>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</si>
  <si>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</si>
  <si>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</si>
  <si>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</si>
  <si>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</si>
  <si>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</si>
  <si>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</si>
  <si>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</si>
  <si>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</si>
  <si>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</si>
  <si>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</si>
  <si>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</si>
  <si>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</si>
  <si>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</si>
  <si>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</si>
  <si>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</si>
  <si>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</si>
  <si>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</si>
  <si>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</si>
  <si>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</si>
  <si>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</si>
  <si>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</si>
  <si>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</si>
  <si>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</si>
  <si>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</si>
  <si>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</si>
  <si>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</si>
  <si>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</si>
  <si>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</si>
  <si>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</si>
  <si>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</si>
  <si>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</si>
  <si>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</si>
  <si>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</si>
  <si>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</si>
  <si>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</si>
  <si>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</si>
  <si>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</si>
  <si>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</si>
  <si>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</si>
  <si>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</si>
  <si>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</si>
  <si>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</si>
  <si>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</si>
  <si>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</si>
  <si>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</si>
  <si>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</si>
  <si>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</si>
  <si>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</si>
  <si>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</si>
  <si>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</si>
  <si>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</si>
  <si>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</si>
  <si>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</si>
  <si>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</si>
  <si>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</si>
  <si>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</si>
  <si>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</si>
  <si>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</si>
  <si>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</si>
  <si>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</si>
  <si>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</si>
  <si>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</si>
  <si>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</si>
  <si>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</si>
  <si>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</si>
  <si>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</si>
  <si>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</si>
  <si>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</si>
  <si>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</si>
  <si>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</si>
  <si>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</si>
  <si>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</si>
  <si>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</si>
  <si>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</si>
  <si>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</si>
  <si>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</si>
  <si>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</si>
  <si>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</si>
  <si>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</si>
  <si>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</si>
  <si>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</si>
  <si>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</si>
  <si>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</si>
  <si>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</si>
  <si>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</si>
  <si>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</si>
  <si>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</si>
  <si>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</si>
  <si>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</si>
  <si>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</si>
  <si>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</si>
  <si>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</si>
  <si>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</si>
  <si>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</si>
  <si>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</si>
  <si>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</si>
  <si>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</si>
  <si>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</si>
  <si>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</si>
  <si>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</si>
  <si>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</si>
  <si>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</si>
  <si>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</si>
  <si>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</si>
  <si>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</si>
  <si>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</si>
  <si>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</si>
  <si>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</si>
  <si>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</si>
  <si>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</si>
  <si>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</si>
  <si>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</si>
  <si>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</si>
  <si>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</si>
  <si>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</si>
  <si>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</si>
  <si>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</si>
  <si>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</si>
  <si>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</si>
  <si>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</si>
  <si>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</si>
  <si>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</si>
  <si>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</si>
  <si>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</si>
  <si>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</si>
  <si>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</si>
  <si>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</si>
  <si>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</si>
  <si>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</si>
  <si>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</si>
  <si>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</si>
  <si>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</si>
  <si>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</si>
  <si>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</si>
  <si>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</si>
  <si>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</si>
  <si>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</si>
  <si>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</si>
  <si>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</si>
  <si>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</si>
  <si>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</si>
  <si>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</si>
  <si>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</si>
  <si>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</si>
  <si>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</si>
  <si>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</si>
  <si>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</si>
  <si>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</si>
  <si>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</si>
  <si>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</si>
  <si>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</si>
  <si>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</si>
  <si>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</si>
  <si>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</si>
  <si>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</si>
  <si>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</si>
  <si>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</si>
  <si>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</si>
  <si>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</si>
  <si>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</si>
  <si>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</si>
  <si>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</si>
  <si>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</si>
  <si>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</si>
  <si>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</si>
  <si>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</si>
  <si>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</si>
  <si>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</si>
  <si>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</si>
  <si>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</si>
  <si>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</si>
  <si>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</si>
  <si>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</si>
  <si>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</si>
  <si>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</si>
  <si>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</si>
  <si>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</si>
  <si>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</si>
  <si>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</si>
  <si>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</si>
  <si>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</si>
  <si>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</si>
  <si>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</si>
  <si>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</si>
  <si>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</si>
  <si>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</si>
  <si>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</si>
  <si>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</si>
  <si>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</si>
  <si>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</si>
  <si>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</si>
  <si>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</si>
  <si>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</si>
  <si>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</si>
  <si>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</si>
  <si>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</si>
  <si>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</si>
  <si>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</si>
  <si>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</si>
  <si>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</si>
  <si>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</si>
  <si>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</si>
  <si>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</si>
  <si>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</si>
  <si>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</si>
  <si>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</si>
  <si>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</si>
  <si>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</si>
  <si>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</si>
  <si>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</si>
  <si>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</si>
  <si>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</si>
  <si>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</si>
  <si>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</si>
  <si>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</si>
  <si>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</si>
  <si>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</si>
  <si>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</si>
  <si>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</si>
  <si>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</si>
  <si>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</si>
  <si>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</si>
  <si>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</si>
  <si>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</si>
  <si>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</si>
  <si>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</si>
  <si>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</si>
  <si>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</si>
  <si>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</si>
  <si>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</si>
  <si>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</si>
  <si>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</si>
  <si>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</si>
  <si>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</si>
  <si>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</si>
  <si>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</si>
  <si>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</si>
  <si>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</si>
  <si>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</si>
  <si>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</si>
  <si>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</si>
  <si>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</si>
  <si>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</si>
  <si>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</si>
  <si>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</si>
  <si>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</si>
  <si>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</si>
  <si>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</si>
  <si>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</si>
  <si>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</si>
  <si>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</si>
  <si>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</si>
  <si>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</si>
  <si>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</si>
  <si>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</si>
  <si>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</si>
  <si>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</si>
  <si>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</si>
  <si>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</si>
  <si>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</si>
  <si>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</si>
  <si>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</si>
  <si>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</si>
  <si>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</si>
  <si>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</si>
  <si>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</si>
  <si>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</si>
  <si>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</si>
  <si>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</si>
  <si>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</si>
  <si>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</si>
  <si>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</si>
  <si>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</si>
  <si>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</si>
  <si>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</si>
  <si>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</si>
  <si>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</si>
  <si>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</si>
  <si>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</si>
  <si>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</si>
  <si>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</si>
  <si>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</si>
  <si>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</si>
  <si>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</si>
  <si>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</si>
  <si>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</si>
  <si>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</si>
  <si>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</si>
  <si>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</si>
  <si>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</si>
  <si>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</si>
  <si>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</si>
  <si>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</si>
  <si>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</si>
  <si>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</si>
  <si>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</si>
  <si>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</si>
  <si>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</si>
  <si>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</si>
  <si>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</si>
  <si>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</si>
  <si>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</si>
  <si>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</si>
  <si>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</si>
  <si>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</si>
  <si>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</si>
  <si>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</si>
  <si>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</si>
  <si>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</si>
  <si>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</si>
  <si>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</si>
  <si>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</si>
  <si>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</si>
  <si>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</si>
  <si>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</si>
  <si>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</si>
  <si>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</si>
  <si>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</si>
  <si>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</si>
  <si>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</si>
  <si>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</si>
  <si>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</si>
  <si>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</si>
  <si>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</si>
  <si>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</si>
  <si>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</si>
  <si>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</si>
  <si>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</si>
  <si>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</si>
  <si>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</si>
  <si>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</si>
  <si>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</si>
  <si>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</si>
  <si>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</si>
  <si>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</si>
  <si>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</si>
  <si>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</si>
  <si>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</si>
  <si>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</si>
  <si>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</si>
  <si>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</si>
  <si>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</si>
  <si>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</si>
  <si>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</si>
  <si>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</si>
  <si>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</si>
  <si>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</si>
  <si>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</si>
  <si>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</si>
  <si>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</si>
  <si>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</si>
  <si>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</si>
  <si>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</si>
  <si>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</si>
  <si>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</si>
  <si>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</si>
  <si>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</si>
  <si>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</si>
  <si>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</si>
  <si>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</si>
  <si>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</si>
  <si>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</si>
  <si>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</si>
  <si>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</si>
  <si>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</si>
  <si>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</si>
  <si>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</si>
  <si>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</si>
  <si>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</si>
  <si>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</si>
  <si>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</si>
  <si>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</si>
  <si>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</si>
  <si>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</si>
  <si>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</si>
  <si>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</si>
  <si>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</si>
  <si>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</si>
  <si>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</si>
  <si>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</si>
  <si>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</si>
  <si>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</si>
  <si>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</si>
  <si>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</si>
  <si>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</si>
  <si>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</si>
  <si>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</si>
  <si>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</si>
  <si>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</si>
  <si>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</si>
  <si>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</si>
  <si>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</si>
  <si>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</si>
  <si>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</si>
  <si>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</si>
  <si>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</si>
  <si>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</si>
  <si>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</si>
  <si>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</si>
  <si>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</si>
  <si>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</si>
  <si>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</si>
  <si>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</si>
  <si>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</si>
  <si>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</si>
  <si>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</si>
  <si>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</si>
  <si>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</si>
  <si>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</si>
  <si>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</si>
  <si>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</si>
  <si>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</si>
  <si>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</si>
  <si>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</si>
  <si>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</si>
  <si>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</si>
  <si>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</si>
  <si>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</si>
  <si>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</si>
  <si>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</si>
  <si>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</si>
  <si>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</si>
  <si>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</si>
  <si>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</si>
  <si>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</si>
  <si>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</si>
  <si>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</si>
  <si>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</si>
  <si>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</si>
  <si>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</si>
  <si>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</si>
  <si>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</si>
  <si>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</si>
  <si>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</si>
  <si>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</si>
  <si>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</si>
  <si>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</si>
  <si>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</si>
  <si>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</si>
  <si>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</si>
  <si>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</si>
  <si>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</si>
  <si>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</si>
  <si>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</si>
  <si>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</si>
  <si>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</si>
  <si>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</si>
  <si>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</si>
  <si>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</si>
  <si>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</si>
  <si>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</si>
  <si>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</si>
  <si>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</si>
  <si>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</si>
  <si>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</si>
  <si>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</si>
  <si>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</si>
  <si>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</si>
  <si>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</si>
  <si>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</si>
  <si>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</si>
  <si>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</si>
  <si>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</si>
  <si>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</si>
  <si>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</si>
  <si>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</si>
  <si>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</si>
  <si>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</si>
  <si>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</si>
  <si>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</si>
  <si>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</si>
  <si>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</si>
  <si>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</si>
  <si>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</si>
  <si>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</si>
  <si>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</si>
  <si>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</si>
  <si>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</si>
  <si>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</si>
  <si>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</si>
  <si>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</si>
  <si>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</si>
  <si>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</si>
  <si>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</si>
  <si>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</si>
  <si>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</si>
  <si>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</si>
  <si>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</si>
  <si>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</si>
  <si>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</si>
  <si>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</si>
  <si>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</si>
  <si>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</si>
  <si>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</si>
  <si>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</si>
  <si>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</si>
  <si>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</si>
  <si>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</si>
  <si>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</si>
  <si>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</si>
  <si>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</si>
  <si>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</si>
  <si>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</si>
  <si>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</si>
  <si>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</si>
  <si>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</si>
  <si>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</si>
  <si>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</si>
  <si>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</si>
  <si>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</si>
  <si>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</si>
  <si>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</si>
  <si>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</si>
  <si>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</si>
  <si>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</si>
  <si>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</si>
  <si>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</si>
  <si>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</si>
  <si>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</si>
  <si>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</si>
  <si>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</si>
  <si>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</si>
  <si>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</si>
  <si>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</si>
  <si>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</si>
  <si>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</si>
  <si>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</si>
  <si>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</si>
  <si>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</si>
  <si>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</si>
  <si>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</si>
  <si>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</si>
  <si>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</si>
  <si>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</si>
  <si>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</si>
  <si>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</si>
  <si>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</si>
  <si>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</si>
  <si>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</si>
  <si>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</si>
  <si>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</si>
  <si>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</si>
  <si>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</si>
  <si>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</si>
  <si>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</si>
  <si>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</si>
  <si>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</si>
  <si>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</si>
  <si>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</si>
  <si>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</si>
  <si>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</si>
  <si>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</si>
  <si>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</si>
  <si>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</si>
  <si>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</si>
  <si>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</si>
  <si>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</si>
  <si>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</si>
  <si>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</si>
  <si>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</si>
  <si>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</si>
  <si>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</si>
  <si>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</si>
  <si>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</si>
  <si>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</si>
  <si>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</si>
  <si>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</si>
  <si>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</si>
  <si>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</si>
  <si>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</si>
  <si>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</si>
  <si>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</si>
  <si>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</si>
  <si>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</si>
  <si>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</si>
  <si>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</si>
  <si>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</si>
  <si>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</si>
  <si>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</si>
  <si>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</si>
  <si>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</si>
  <si>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</si>
  <si>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</si>
  <si>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</si>
  <si>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</si>
  <si>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</si>
  <si>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</si>
  <si>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</si>
  <si>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</si>
  <si>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</si>
  <si>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</si>
  <si>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</si>
  <si>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</si>
  <si>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</si>
  <si>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</si>
  <si>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</si>
  <si>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</si>
  <si>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</si>
  <si>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</si>
  <si>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</si>
  <si>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</si>
  <si>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</si>
  <si>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</si>
  <si>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</si>
  <si>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</si>
  <si>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</si>
  <si>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</si>
  <si>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</si>
  <si>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</si>
  <si>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</si>
  <si>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</si>
  <si>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</si>
  <si>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</si>
  <si>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</si>
  <si>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</si>
  <si>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</si>
  <si>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</si>
  <si>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</si>
  <si>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</si>
  <si>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</si>
  <si>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</si>
  <si>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</si>
  <si>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</si>
  <si>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</si>
  <si>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</si>
  <si>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</si>
  <si>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</si>
  <si>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</si>
  <si>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</si>
  <si>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</si>
  <si>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</si>
  <si>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</si>
  <si>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</si>
  <si>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</si>
  <si>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</si>
  <si>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</si>
  <si>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</si>
  <si>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</si>
  <si>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</si>
  <si>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</si>
  <si>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</si>
  <si>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</si>
  <si>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</si>
  <si>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</si>
  <si>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</si>
  <si>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</si>
  <si>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</si>
  <si>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</si>
  <si>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</si>
  <si>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</si>
  <si>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</si>
  <si>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</si>
  <si>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</si>
  <si>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</si>
  <si>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</si>
  <si>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</si>
  <si>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</si>
  <si>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</si>
  <si>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</si>
  <si>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</si>
  <si>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</si>
  <si>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</si>
  <si>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</si>
  <si>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</si>
  <si>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</si>
  <si>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</si>
  <si>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</si>
  <si>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</si>
  <si>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</si>
  <si>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</si>
  <si>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</si>
  <si>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</si>
  <si>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</si>
  <si>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</si>
  <si>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</si>
  <si>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</si>
  <si>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</si>
  <si>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</si>
  <si>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</si>
  <si>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</si>
  <si>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</si>
  <si>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</si>
  <si>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</si>
  <si>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</si>
  <si>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</si>
  <si>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</si>
  <si>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</si>
  <si>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</si>
  <si>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</si>
  <si>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</si>
  <si>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</si>
  <si>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</si>
  <si>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</si>
  <si>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</si>
  <si>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</si>
  <si>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</si>
  <si>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</si>
  <si>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</si>
  <si>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</si>
  <si>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</si>
  <si>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</si>
  <si>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</si>
  <si>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</si>
  <si>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</si>
  <si>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</si>
  <si>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</si>
  <si>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</si>
  <si>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</si>
  <si>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</si>
  <si>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</si>
  <si>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</si>
  <si>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</si>
  <si>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</si>
  <si>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</si>
  <si>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</si>
  <si>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</si>
  <si>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</si>
  <si>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</si>
  <si>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</si>
  <si>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</si>
  <si>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</si>
  <si>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</si>
  <si>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</si>
  <si>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</si>
  <si>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</si>
  <si>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</si>
  <si>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</si>
  <si>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</si>
  <si>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</si>
  <si>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</si>
  <si>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</si>
  <si>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</si>
  <si>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</si>
  <si>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</si>
  <si>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</si>
  <si>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</si>
  <si>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</si>
  <si>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</si>
  <si>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</si>
  <si>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</si>
  <si>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</si>
  <si>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</si>
  <si>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</si>
  <si>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</si>
  <si>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</si>
  <si>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</si>
  <si>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</si>
  <si>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</si>
  <si>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</si>
  <si>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</si>
  <si>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</si>
  <si>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</si>
  <si>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</si>
  <si>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</si>
  <si>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</si>
  <si>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</si>
  <si>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</si>
  <si>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</si>
  <si>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</si>
  <si>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</si>
  <si>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</si>
  <si>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</si>
  <si>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</si>
  <si>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</si>
  <si>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</si>
  <si>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</si>
  <si>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</si>
  <si>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</si>
  <si>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</si>
  <si>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</si>
  <si>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</si>
  <si>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</si>
  <si>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</si>
  <si>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</si>
  <si>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</si>
  <si>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</si>
  <si>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</si>
  <si>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</si>
  <si>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</si>
  <si>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</si>
  <si>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</si>
  <si>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</si>
  <si>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</si>
  <si>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</si>
  <si>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</si>
  <si>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</si>
  <si>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</si>
  <si>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</si>
  <si>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</si>
  <si>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</si>
  <si>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</si>
  <si>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</si>
  <si>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</si>
  <si>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</si>
  <si>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</si>
  <si>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</si>
  <si>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</si>
  <si>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</si>
  <si>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</si>
  <si>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</si>
  <si>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</si>
  <si>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</si>
  <si>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</si>
  <si>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</si>
  <si>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</si>
  <si>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</si>
  <si>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</si>
  <si>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</si>
  <si>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</si>
  <si>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</si>
  <si>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</si>
  <si>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</si>
  <si>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</si>
  <si>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</si>
  <si>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</si>
  <si>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</si>
  <si>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</si>
  <si>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</si>
  <si>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</si>
  <si>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</si>
  <si>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</si>
  <si>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</si>
  <si>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</si>
  <si>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</si>
  <si>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</si>
  <si>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</si>
  <si>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</si>
  <si>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</si>
  <si>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</si>
  <si>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</si>
  <si>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</si>
  <si>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</si>
  <si>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</si>
  <si>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</si>
  <si>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</si>
  <si>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</si>
  <si>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</si>
  <si>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</si>
  <si>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</si>
  <si>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</si>
  <si>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</si>
  <si>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</si>
  <si>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</si>
  <si>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</si>
  <si>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</si>
  <si>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</si>
  <si>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</si>
  <si>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</si>
  <si>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</si>
  <si>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</si>
  <si>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</si>
  <si>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</si>
  <si>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</si>
  <si>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</si>
  <si>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</si>
  <si>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</si>
  <si>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</si>
  <si>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</si>
  <si>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</si>
  <si>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</si>
  <si>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</si>
  <si>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</si>
  <si>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</si>
  <si>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</si>
  <si>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</si>
  <si>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</si>
  <si>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</si>
  <si>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</si>
  <si>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</si>
  <si>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</si>
  <si>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</si>
  <si>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</si>
  <si>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</si>
  <si>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</si>
  <si>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</si>
  <si>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</si>
  <si>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</si>
  <si>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</si>
  <si>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</si>
  <si>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</si>
  <si>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</si>
  <si>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</si>
  <si>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</si>
  <si>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</si>
  <si>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</si>
  <si>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</si>
  <si>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</si>
  <si>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</si>
  <si>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</si>
  <si>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</si>
  <si>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</si>
  <si>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</si>
  <si>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</si>
  <si>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</si>
  <si>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</si>
  <si>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</si>
  <si>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</si>
  <si>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</si>
  <si>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</si>
  <si>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</si>
  <si>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</si>
  <si>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</si>
  <si>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</si>
  <si>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</si>
  <si>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</si>
  <si>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</si>
  <si>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</si>
  <si>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</si>
  <si>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</si>
  <si>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</si>
  <si>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</si>
  <si>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</si>
  <si>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</si>
  <si>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</si>
  <si>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</si>
  <si>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</si>
  <si>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</si>
  <si>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</si>
  <si>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</si>
  <si>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</si>
  <si>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</si>
  <si>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</si>
  <si>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</si>
  <si>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</si>
  <si>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</si>
  <si>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</si>
  <si>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</si>
  <si>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</si>
  <si>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</si>
  <si>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</si>
  <si>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</si>
  <si>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</si>
  <si>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</si>
  <si>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</si>
  <si>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</si>
  <si>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</si>
  <si>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</si>
  <si>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</si>
  <si>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</si>
  <si>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</si>
  <si>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</si>
  <si>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</si>
  <si>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</si>
  <si>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</si>
  <si>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</si>
  <si>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</si>
  <si>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</si>
  <si>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</si>
  <si>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</si>
  <si>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</si>
  <si>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</si>
  <si>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</si>
  <si>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</si>
  <si>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</si>
  <si>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</si>
  <si>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</si>
  <si>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</si>
  <si>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</si>
  <si>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</si>
  <si>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</si>
  <si>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</si>
  <si>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</si>
  <si>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</si>
  <si>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</si>
  <si>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</si>
  <si>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</si>
  <si>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</si>
  <si>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</si>
  <si>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</si>
  <si>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</si>
  <si>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</si>
  <si>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</si>
  <si>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</si>
  <si>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</si>
  <si>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</si>
  <si>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</si>
  <si>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</si>
  <si>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</si>
  <si>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International Studies Hall, Eco-House, Community Scholars House, Africana House, Multicultural Unit, and 8 language huoses (Arabic, Chinese, French, German, Italian, Japanese, Russian, Spanish).</t>
  </si>
  <si>
    <t>X</t>
  </si>
  <si>
    <t>March 15th</t>
  </si>
  <si>
    <t>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t>
  </si>
  <si>
    <t>https://www.wm.edu/admission/financialaid/net-price-calculator/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</si>
</sst>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3">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
      <patternFill patternType="solid">
        <fgColor theme="0"/>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C1C1C1"/>
      </left>
      <right style="thin">
        <color rgb="FFC1C1C1"/>
      </right>
      <top style="thin">
        <color rgb="FFC1C1C1"/>
      </top>
      <bottom style="thin">
        <color rgb="FFC1C1C1"/>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172" fontId="0" fillId="11" borderId="32" xfId="0" applyNumberFormat="1" applyFill="1" applyBorder="1" applyAlignment="1">
      <alignment horizontal="left" vertical="center"/>
    </xf>
    <xf numFmtId="172" fontId="5" fillId="0" borderId="2" xfId="5" applyNumberFormat="1" applyFont="1" applyBorder="1" applyAlignment="1">
      <alignment horizontal="left" vertical="center" wrapText="1"/>
    </xf>
    <xf numFmtId="9" fontId="5" fillId="0" borderId="2" xfId="1" applyFont="1" applyBorder="1" applyAlignment="1">
      <alignment horizontal="left" vertical="center" wrapText="1"/>
    </xf>
    <xf numFmtId="0" fontId="2" fillId="12" borderId="0" xfId="2" applyFill="1" applyAlignment="1">
      <alignment vertical="center"/>
    </xf>
    <xf numFmtId="0" fontId="29" fillId="0" borderId="0" xfId="5" applyFont="1" applyAlignment="1">
      <alignment horizontal="left" vertical="center" wrapText="1"/>
    </xf>
    <xf numFmtId="0" fontId="23" fillId="0" borderId="0" xfId="5" applyFont="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 fillId="0" borderId="5" xfId="2" applyBorder="1" applyAlignment="1">
      <alignment horizontal="left" vertical="center"/>
    </xf>
    <xf numFmtId="0" fontId="22" fillId="0" borderId="5" xfId="5" applyFont="1" applyBorder="1" applyAlignment="1">
      <alignment horizontal="left" vertical="center"/>
    </xf>
    <xf numFmtId="0" fontId="24" fillId="0" borderId="0" xfId="5" applyFont="1" applyAlignment="1">
      <alignment horizontal="left" vertical="center" wrapText="1"/>
    </xf>
    <xf numFmtId="0" fontId="3" fillId="0" borderId="0" xfId="5" applyAlignment="1">
      <alignment vertical="center"/>
    </xf>
    <xf numFmtId="0" fontId="5" fillId="0" borderId="0" xfId="5" applyFont="1" applyAlignment="1">
      <alignment horizontal="left" vertical="center" wrapText="1"/>
    </xf>
    <xf numFmtId="16" fontId="5" fillId="0" borderId="5" xfId="5" applyNumberFormat="1" applyFont="1" applyBorder="1" applyAlignment="1">
      <alignment horizontal="left" vertical="center" wrapText="1"/>
    </xf>
    <xf numFmtId="0" fontId="22" fillId="0" borderId="5" xfId="5" applyFont="1" applyBorder="1" applyAlignment="1">
      <alignment vertical="center"/>
    </xf>
    <xf numFmtId="0" fontId="23" fillId="0" borderId="0" xfId="5" applyFont="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9" fillId="0" borderId="0" xfId="5" applyFont="1" applyAlignment="1">
      <alignment vertical="center"/>
    </xf>
    <xf numFmtId="0" fontId="23" fillId="7" borderId="0" xfId="5" applyFont="1" applyFill="1" applyAlignment="1">
      <alignment horizontal="left" vertical="center" wrapText="1"/>
    </xf>
    <xf numFmtId="0" fontId="22" fillId="0" borderId="14" xfId="5" applyFont="1" applyBorder="1" applyAlignment="1">
      <alignment vertical="center"/>
    </xf>
    <xf numFmtId="0" fontId="5" fillId="0" borderId="0" xfId="5" applyFont="1" applyAlignment="1">
      <alignment vertical="center"/>
    </xf>
    <xf numFmtId="0" fontId="5" fillId="0" borderId="5" xfId="5" applyFont="1" applyBorder="1" applyAlignment="1">
      <alignment horizontal="left" vertical="center" wrapText="1"/>
    </xf>
    <xf numFmtId="0" fontId="5" fillId="0" borderId="0" xfId="5" applyFont="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43" fillId="0" borderId="0" xfId="5" applyFont="1" applyAlignment="1">
      <alignment horizontal="lef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m.edu/admission/financialaid/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42" zoomScale="115" zoomScaleNormal="115" workbookViewId="0">
      <selection activeCell="E56" sqref="E56"/>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57" t="s">
        <v>2358</v>
      </c>
      <c r="B1" s="358"/>
      <c r="C1" s="358"/>
      <c r="D1" s="358"/>
      <c r="E1" s="358"/>
      <c r="F1" s="358"/>
      <c r="G1" s="358"/>
      <c r="H1" s="358"/>
      <c r="I1" s="358"/>
      <c r="J1" s="358"/>
      <c r="K1" s="358"/>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718</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20" t="s">
        <v>2366</v>
      </c>
      <c r="C3" s="356"/>
      <c r="D3" s="356"/>
      <c r="E3" s="356"/>
      <c r="F3" s="356"/>
      <c r="G3" s="356"/>
      <c r="H3" s="356"/>
      <c r="I3" s="356"/>
      <c r="J3" s="356"/>
      <c r="K3" s="356"/>
      <c r="L3" s="24"/>
      <c r="M3" s="24"/>
      <c r="N3" s="24"/>
      <c r="O3" s="24"/>
      <c r="P3" s="24"/>
      <c r="Q3" s="24"/>
      <c r="R3" s="24"/>
      <c r="S3" s="24"/>
      <c r="T3" s="24"/>
      <c r="U3" s="24"/>
      <c r="V3" s="24"/>
      <c r="W3" s="24"/>
      <c r="X3" s="24"/>
      <c r="Y3" s="24"/>
      <c r="Z3" s="24"/>
      <c r="AA3" s="158" t="s">
        <v>2367</v>
      </c>
      <c r="AB3" s="158" t="s">
        <v>2368</v>
      </c>
      <c r="AC3" s="161">
        <f>IF($I$22&lt;&gt;"",$I$22,"")</f>
        <v>123</v>
      </c>
      <c r="AD3" s="158" t="s">
        <v>2362</v>
      </c>
      <c r="AE3" s="158" t="s">
        <v>2363</v>
      </c>
      <c r="AF3" s="158" t="s">
        <v>376</v>
      </c>
      <c r="AG3" s="158" t="s">
        <v>334</v>
      </c>
      <c r="AH3" s="158" t="s">
        <v>2364</v>
      </c>
      <c r="AI3" s="158" t="s">
        <v>174</v>
      </c>
      <c r="AJ3" s="158" t="s">
        <v>174</v>
      </c>
      <c r="AK3" s="158" t="s">
        <v>174</v>
      </c>
      <c r="AL3" s="158" t="s">
        <v>338</v>
      </c>
    </row>
    <row r="4" spans="1:38" ht="66" customHeight="1">
      <c r="A4" s="24"/>
      <c r="B4" s="439" t="s">
        <v>2369</v>
      </c>
      <c r="C4" s="358"/>
      <c r="D4" s="358"/>
      <c r="E4" s="358"/>
      <c r="F4" s="358"/>
      <c r="G4" s="358"/>
      <c r="H4" s="358"/>
      <c r="I4" s="358"/>
      <c r="J4" s="358"/>
      <c r="K4" s="358"/>
      <c r="L4" s="24"/>
      <c r="M4" s="24"/>
      <c r="N4" s="24"/>
      <c r="O4" s="24"/>
      <c r="P4" s="24"/>
      <c r="Q4" s="24"/>
      <c r="R4" s="24"/>
      <c r="S4" s="24"/>
      <c r="T4" s="24"/>
      <c r="U4" s="24"/>
      <c r="V4" s="24"/>
      <c r="W4" s="24"/>
      <c r="X4" s="24"/>
      <c r="Y4" s="24"/>
      <c r="Z4" s="24"/>
      <c r="AA4" s="158" t="s">
        <v>2370</v>
      </c>
      <c r="AB4" s="158" t="s">
        <v>3790</v>
      </c>
      <c r="AC4" s="161">
        <f>IF($I$23&lt;&gt;"",$I$23,"")</f>
        <v>324</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f>IF($I$24&lt;&gt;"",$I$24,"")</f>
        <v>394</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71" t="s">
        <v>2374</v>
      </c>
      <c r="D6" s="365"/>
      <c r="E6" s="365"/>
      <c r="F6" s="365"/>
      <c r="G6" s="365"/>
      <c r="H6" s="365"/>
      <c r="I6" s="437"/>
      <c r="J6" s="147" t="s">
        <v>2172</v>
      </c>
      <c r="K6" s="147" t="s">
        <v>2375</v>
      </c>
      <c r="L6" s="41"/>
      <c r="M6" s="41"/>
      <c r="N6" s="41"/>
      <c r="O6" s="41"/>
      <c r="P6" s="41"/>
      <c r="Q6" s="41"/>
      <c r="R6" s="41"/>
      <c r="S6" s="41"/>
      <c r="T6" s="41"/>
      <c r="U6" s="41"/>
      <c r="V6" s="41"/>
      <c r="W6" s="41"/>
      <c r="X6" s="41"/>
      <c r="Y6" s="41"/>
      <c r="Z6" s="41"/>
      <c r="AA6" s="158" t="s">
        <v>2376</v>
      </c>
      <c r="AB6" s="158" t="s">
        <v>2377</v>
      </c>
      <c r="AC6" s="161">
        <f>IF($I$25&lt;&gt;"",$I$25,"")</f>
        <v>54</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72" t="s">
        <v>2378</v>
      </c>
      <c r="D7" s="399"/>
      <c r="E7" s="399"/>
      <c r="F7" s="399"/>
      <c r="G7" s="399"/>
      <c r="H7" s="399"/>
      <c r="I7" s="389"/>
      <c r="J7" s="149" t="s">
        <v>2172</v>
      </c>
      <c r="K7" s="149" t="s">
        <v>2379</v>
      </c>
      <c r="L7" s="41"/>
      <c r="M7" s="41"/>
      <c r="N7" s="41"/>
      <c r="O7" s="41"/>
      <c r="P7" s="41"/>
      <c r="Q7" s="41"/>
      <c r="R7" s="41"/>
      <c r="S7" s="41"/>
      <c r="T7" s="41"/>
      <c r="U7" s="41"/>
      <c r="V7" s="41"/>
      <c r="W7" s="41"/>
      <c r="X7" s="41"/>
      <c r="Y7" s="41"/>
      <c r="Z7" s="41"/>
      <c r="AA7" s="158" t="s">
        <v>2380</v>
      </c>
      <c r="AB7" s="158" t="s">
        <v>2381</v>
      </c>
      <c r="AC7" s="161">
        <f>IF($I$26&lt;&gt;"",$I$26,"")</f>
        <v>692</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72" t="s">
        <v>2382</v>
      </c>
      <c r="D8" s="399"/>
      <c r="E8" s="399"/>
      <c r="F8" s="399"/>
      <c r="G8" s="399"/>
      <c r="H8" s="399"/>
      <c r="I8" s="389"/>
      <c r="J8" s="149" t="s">
        <v>2172</v>
      </c>
      <c r="K8" s="149" t="s">
        <v>2383</v>
      </c>
      <c r="L8" s="41"/>
      <c r="M8" s="41"/>
      <c r="N8" s="41"/>
      <c r="O8" s="41"/>
      <c r="P8" s="41"/>
      <c r="Q8" s="41"/>
      <c r="R8" s="41"/>
      <c r="S8" s="41"/>
      <c r="T8" s="41"/>
      <c r="U8" s="41"/>
      <c r="V8" s="41"/>
      <c r="W8" s="41"/>
      <c r="X8" s="41"/>
      <c r="Y8" s="41"/>
      <c r="Z8" s="41"/>
      <c r="AA8" s="158" t="s">
        <v>2384</v>
      </c>
      <c r="AB8" s="158" t="s">
        <v>2385</v>
      </c>
      <c r="AC8" s="161">
        <f>IF($I$27&lt;&gt;"",$I$27,"")</f>
        <v>23</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72" t="s">
        <v>2386</v>
      </c>
      <c r="D9" s="399"/>
      <c r="E9" s="399"/>
      <c r="F9" s="399"/>
      <c r="G9" s="399"/>
      <c r="H9" s="399"/>
      <c r="I9" s="389"/>
      <c r="J9" s="149" t="s">
        <v>2172</v>
      </c>
      <c r="K9" s="149"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72" t="s">
        <v>2389</v>
      </c>
      <c r="D10" s="399"/>
      <c r="E10" s="399"/>
      <c r="F10" s="399"/>
      <c r="G10" s="399"/>
      <c r="H10" s="399"/>
      <c r="I10" s="389"/>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2</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72" t="s">
        <v>2392</v>
      </c>
      <c r="D11" s="399"/>
      <c r="E11" s="399"/>
      <c r="F11" s="399"/>
      <c r="G11" s="399"/>
      <c r="H11" s="399"/>
      <c r="I11" s="389"/>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39</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72" t="s">
        <v>2395</v>
      </c>
      <c r="D12" s="399"/>
      <c r="E12" s="399"/>
      <c r="F12" s="399"/>
      <c r="G12" s="399"/>
      <c r="H12" s="399"/>
      <c r="I12" s="389"/>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276</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34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70" t="s">
        <v>2399</v>
      </c>
      <c r="C14" s="356"/>
      <c r="D14" s="356"/>
      <c r="E14" s="356"/>
      <c r="F14" s="356"/>
      <c r="G14" s="356"/>
      <c r="H14" s="356"/>
      <c r="I14" s="356"/>
      <c r="J14" s="356"/>
      <c r="K14" s="356"/>
      <c r="L14" s="24"/>
      <c r="M14" s="24"/>
      <c r="N14" s="24"/>
      <c r="O14" s="24"/>
      <c r="P14" s="24"/>
      <c r="Q14" s="24"/>
      <c r="R14" s="24"/>
      <c r="S14" s="24"/>
      <c r="T14" s="24"/>
      <c r="U14" s="24"/>
      <c r="V14" s="24"/>
      <c r="W14" s="24"/>
      <c r="X14" s="24"/>
      <c r="Y14" s="24"/>
      <c r="Z14" s="24"/>
      <c r="AA14" s="158" t="s">
        <v>2400</v>
      </c>
      <c r="AB14" s="158" t="s">
        <v>3790</v>
      </c>
      <c r="AC14" s="161">
        <f>IF($J$23&lt;&gt;"",$J$23,"")</f>
        <v>127</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70" t="s">
        <v>2401</v>
      </c>
      <c r="C15" s="356"/>
      <c r="D15" s="356"/>
      <c r="E15" s="356"/>
      <c r="F15" s="356"/>
      <c r="G15" s="356"/>
      <c r="H15" s="356"/>
      <c r="I15" s="356"/>
      <c r="J15" s="356"/>
      <c r="K15" s="356"/>
      <c r="L15" s="24"/>
      <c r="M15" s="24"/>
      <c r="N15" s="24"/>
      <c r="O15" s="24"/>
      <c r="P15" s="24"/>
      <c r="Q15" s="24"/>
      <c r="R15" s="24"/>
      <c r="S15" s="24"/>
      <c r="T15" s="24"/>
      <c r="U15" s="24"/>
      <c r="V15" s="24"/>
      <c r="W15" s="24"/>
      <c r="X15" s="24"/>
      <c r="Y15" s="24"/>
      <c r="Z15" s="24"/>
      <c r="AA15" s="158" t="s">
        <v>2402</v>
      </c>
      <c r="AB15" s="158" t="s">
        <v>3812</v>
      </c>
      <c r="AC15" s="161">
        <f>IF($J$24&lt;&gt;"",$J$24,"")</f>
        <v>149</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70" t="s">
        <v>2403</v>
      </c>
      <c r="C16" s="356"/>
      <c r="D16" s="356"/>
      <c r="E16" s="356"/>
      <c r="F16" s="356"/>
      <c r="G16" s="356"/>
      <c r="H16" s="356"/>
      <c r="I16" s="356"/>
      <c r="J16" s="356"/>
      <c r="K16" s="356"/>
      <c r="L16" s="24"/>
      <c r="M16" s="24"/>
      <c r="N16" s="24"/>
      <c r="O16" s="24"/>
      <c r="P16" s="24"/>
      <c r="Q16" s="24"/>
      <c r="R16" s="24"/>
      <c r="S16" s="24"/>
      <c r="T16" s="24"/>
      <c r="U16" s="24"/>
      <c r="V16" s="24"/>
      <c r="W16" s="24"/>
      <c r="X16" s="24"/>
      <c r="Y16" s="24"/>
      <c r="Z16" s="24"/>
      <c r="AA16" s="158" t="s">
        <v>2404</v>
      </c>
      <c r="AB16" s="158" t="s">
        <v>2377</v>
      </c>
      <c r="AC16" s="161">
        <f>IF($J$25&lt;&gt;"",$J$25,"")</f>
        <v>15</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70" t="s">
        <v>2405</v>
      </c>
      <c r="C17" s="356"/>
      <c r="D17" s="356"/>
      <c r="E17" s="356"/>
      <c r="F17" s="356"/>
      <c r="G17" s="356"/>
      <c r="H17" s="356"/>
      <c r="I17" s="356"/>
      <c r="J17" s="356"/>
      <c r="K17" s="356"/>
      <c r="L17" s="24"/>
      <c r="M17" s="24"/>
      <c r="N17" s="24"/>
      <c r="O17" s="24"/>
      <c r="P17" s="24"/>
      <c r="Q17" s="24"/>
      <c r="R17" s="24"/>
      <c r="S17" s="24"/>
      <c r="T17" s="24"/>
      <c r="U17" s="24"/>
      <c r="V17" s="24"/>
      <c r="W17" s="24"/>
      <c r="X17" s="24"/>
      <c r="Y17" s="24"/>
      <c r="Z17" s="24"/>
      <c r="AA17" s="158" t="s">
        <v>2406</v>
      </c>
      <c r="AB17" s="158" t="s">
        <v>2381</v>
      </c>
      <c r="AC17" s="161">
        <f>IF($J$26&lt;&gt;"",$J$26,"")</f>
        <v>182</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70" t="s">
        <v>2407</v>
      </c>
      <c r="C18" s="356"/>
      <c r="D18" s="356"/>
      <c r="E18" s="356"/>
      <c r="F18" s="356"/>
      <c r="G18" s="356"/>
      <c r="H18" s="356"/>
      <c r="I18" s="356"/>
      <c r="J18" s="356"/>
      <c r="K18" s="356"/>
      <c r="L18" s="24"/>
      <c r="M18" s="24"/>
      <c r="N18" s="24"/>
      <c r="O18" s="24"/>
      <c r="P18" s="24"/>
      <c r="Q18" s="24"/>
      <c r="R18" s="24"/>
      <c r="S18" s="24"/>
      <c r="T18" s="24"/>
      <c r="U18" s="24"/>
      <c r="V18" s="24"/>
      <c r="W18" s="24"/>
      <c r="X18" s="24"/>
      <c r="Y18" s="24"/>
      <c r="Z18" s="24"/>
      <c r="AA18" s="158" t="s">
        <v>2408</v>
      </c>
      <c r="AB18" s="158" t="s">
        <v>2385</v>
      </c>
      <c r="AC18" s="161">
        <f>IF($J$27&lt;&gt;"",$J$27,"")</f>
        <v>70</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16</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88"/>
      <c r="C20" s="399"/>
      <c r="D20" s="399"/>
      <c r="E20" s="399"/>
      <c r="F20" s="399"/>
      <c r="G20" s="399"/>
      <c r="H20" s="389"/>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f>IF($J$29&lt;&gt;"",$J$29,"")</f>
        <v>8</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73" t="s">
        <v>2411</v>
      </c>
      <c r="D21" s="399"/>
      <c r="E21" s="399"/>
      <c r="F21" s="399"/>
      <c r="G21" s="399"/>
      <c r="H21" s="389"/>
      <c r="I21" s="57">
        <v>718</v>
      </c>
      <c r="J21" s="57">
        <v>276</v>
      </c>
      <c r="K21" s="57">
        <f>SUM(I21:J21)</f>
        <v>994</v>
      </c>
      <c r="L21" s="24"/>
      <c r="M21" s="24"/>
      <c r="N21" s="24"/>
      <c r="O21" s="24"/>
      <c r="P21" s="24"/>
      <c r="Q21" s="24"/>
      <c r="R21" s="24"/>
      <c r="S21" s="24"/>
      <c r="T21" s="24"/>
      <c r="U21" s="24"/>
      <c r="V21" s="24"/>
      <c r="W21" s="24"/>
      <c r="X21" s="24"/>
      <c r="Y21" s="24"/>
      <c r="Z21" s="24"/>
      <c r="AA21" s="158" t="s">
        <v>2412</v>
      </c>
      <c r="AB21" s="158" t="s">
        <v>2394</v>
      </c>
      <c r="AC21" s="161">
        <f>IF($J$30&lt;&gt;"",$J$30,"")</f>
        <v>59</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73" t="s">
        <v>2413</v>
      </c>
      <c r="D22" s="399"/>
      <c r="E22" s="399"/>
      <c r="F22" s="399"/>
      <c r="G22" s="399"/>
      <c r="H22" s="389"/>
      <c r="I22" s="57">
        <v>123</v>
      </c>
      <c r="J22" s="57">
        <v>34</v>
      </c>
      <c r="K22" s="57">
        <f t="shared" ref="K22:K30" si="0">SUM(I22:J22)</f>
        <v>157</v>
      </c>
      <c r="L22" s="24"/>
      <c r="M22" s="24"/>
      <c r="N22" s="24"/>
      <c r="O22" s="24"/>
      <c r="P22" s="24"/>
      <c r="Q22" s="24"/>
      <c r="R22" s="24"/>
      <c r="S22" s="24"/>
      <c r="T22" s="24"/>
      <c r="U22" s="24"/>
      <c r="V22" s="24"/>
      <c r="W22" s="24"/>
      <c r="X22" s="24"/>
      <c r="Y22" s="24"/>
      <c r="Z22" s="24"/>
      <c r="AA22" s="158" t="s">
        <v>2414</v>
      </c>
      <c r="AB22" s="158" t="s">
        <v>2361</v>
      </c>
      <c r="AC22" s="161">
        <f>IF($K$21&lt;&gt;"",$K$21,"")</f>
        <v>994</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73" t="s">
        <v>3768</v>
      </c>
      <c r="D23" s="399"/>
      <c r="E23" s="399"/>
      <c r="F23" s="399"/>
      <c r="G23" s="399"/>
      <c r="H23" s="389"/>
      <c r="I23" s="57">
        <v>324</v>
      </c>
      <c r="J23" s="57">
        <v>127</v>
      </c>
      <c r="K23" s="57">
        <f t="shared" si="0"/>
        <v>451</v>
      </c>
      <c r="L23" s="24"/>
      <c r="M23" s="24"/>
      <c r="N23" s="24"/>
      <c r="O23" s="24"/>
      <c r="P23" s="24"/>
      <c r="Q23" s="24"/>
      <c r="R23" s="24"/>
      <c r="S23" s="24"/>
      <c r="T23" s="24"/>
      <c r="U23" s="24"/>
      <c r="V23" s="24"/>
      <c r="W23" s="24"/>
      <c r="X23" s="24"/>
      <c r="Y23" s="24"/>
      <c r="Z23" s="24"/>
      <c r="AA23" s="158" t="s">
        <v>2415</v>
      </c>
      <c r="AB23" s="158" t="s">
        <v>2368</v>
      </c>
      <c r="AC23" s="161">
        <f>IF($K$22&lt;&gt;"",$K$22,"")</f>
        <v>157</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73" t="s">
        <v>3769</v>
      </c>
      <c r="D24" s="399"/>
      <c r="E24" s="399"/>
      <c r="F24" s="399"/>
      <c r="G24" s="399"/>
      <c r="H24" s="389"/>
      <c r="I24" s="57">
        <v>394</v>
      </c>
      <c r="J24" s="57">
        <v>149</v>
      </c>
      <c r="K24" s="57">
        <f t="shared" si="0"/>
        <v>543</v>
      </c>
      <c r="L24" s="24"/>
      <c r="M24" s="24"/>
      <c r="N24" s="24"/>
      <c r="O24" s="24"/>
      <c r="P24" s="24"/>
      <c r="Q24" s="24"/>
      <c r="R24" s="24"/>
      <c r="S24" s="24"/>
      <c r="T24" s="24"/>
      <c r="U24" s="24"/>
      <c r="V24" s="24"/>
      <c r="W24" s="24"/>
      <c r="X24" s="24"/>
      <c r="Y24" s="24"/>
      <c r="Z24" s="24"/>
      <c r="AA24" s="158" t="s">
        <v>2416</v>
      </c>
      <c r="AB24" s="158" t="s">
        <v>3790</v>
      </c>
      <c r="AC24" s="161">
        <f>IF($K$23&lt;&gt;"",$K$23,"")</f>
        <v>451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73" t="s">
        <v>2417</v>
      </c>
      <c r="D25" s="399"/>
      <c r="E25" s="399"/>
      <c r="F25" s="399"/>
      <c r="G25" s="399"/>
      <c r="H25" s="389"/>
      <c r="I25" s="57">
        <v>54</v>
      </c>
      <c r="J25" s="57">
        <v>15</v>
      </c>
      <c r="K25" s="57">
        <f t="shared" si="0"/>
        <v>69</v>
      </c>
      <c r="L25" s="24"/>
      <c r="M25" s="24"/>
      <c r="N25" s="24"/>
      <c r="O25" s="24"/>
      <c r="P25" s="24"/>
      <c r="Q25" s="24"/>
      <c r="R25" s="24"/>
      <c r="S25" s="24"/>
      <c r="T25" s="24"/>
      <c r="U25" s="24"/>
      <c r="V25" s="24"/>
      <c r="W25" s="24"/>
      <c r="X25" s="24"/>
      <c r="Y25" s="24"/>
      <c r="Z25" s="24"/>
      <c r="AA25" s="158" t="s">
        <v>2418</v>
      </c>
      <c r="AB25" s="158" t="s">
        <v>3812</v>
      </c>
      <c r="AC25" s="161">
        <f>IF($K$24&lt;&gt;"",$K$24,"")</f>
        <v>543</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73" t="s">
        <v>2419</v>
      </c>
      <c r="D26" s="399"/>
      <c r="E26" s="399"/>
      <c r="F26" s="399"/>
      <c r="G26" s="399"/>
      <c r="H26" s="389"/>
      <c r="I26" s="57">
        <v>692</v>
      </c>
      <c r="J26" s="57">
        <v>182</v>
      </c>
      <c r="K26" s="57">
        <f t="shared" si="0"/>
        <v>874</v>
      </c>
      <c r="L26" s="24"/>
      <c r="M26" s="24"/>
      <c r="N26" s="24"/>
      <c r="O26" s="24"/>
      <c r="P26" s="24"/>
      <c r="Q26" s="24"/>
      <c r="R26" s="24"/>
      <c r="S26" s="24"/>
      <c r="T26" s="24"/>
      <c r="U26" s="24"/>
      <c r="V26" s="24"/>
      <c r="W26" s="24"/>
      <c r="X26" s="24"/>
      <c r="Y26" s="24"/>
      <c r="Z26" s="24"/>
      <c r="AA26" s="158" t="s">
        <v>2420</v>
      </c>
      <c r="AB26" s="158" t="s">
        <v>2377</v>
      </c>
      <c r="AC26" s="161">
        <f>IF($K$25&lt;&gt;"",$K$25,"")</f>
        <v>69</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73" t="s">
        <v>2421</v>
      </c>
      <c r="D27" s="399"/>
      <c r="E27" s="399"/>
      <c r="F27" s="399"/>
      <c r="G27" s="399"/>
      <c r="H27" s="389"/>
      <c r="I27" s="57">
        <v>23</v>
      </c>
      <c r="J27" s="57">
        <v>70</v>
      </c>
      <c r="K27" s="57">
        <f t="shared" si="0"/>
        <v>93</v>
      </c>
      <c r="L27" s="24"/>
      <c r="M27" s="24"/>
      <c r="N27" s="24"/>
      <c r="O27" s="24"/>
      <c r="P27" s="24"/>
      <c r="Q27" s="24"/>
      <c r="R27" s="24"/>
      <c r="S27" s="24"/>
      <c r="T27" s="24"/>
      <c r="U27" s="24"/>
      <c r="V27" s="24"/>
      <c r="W27" s="24"/>
      <c r="X27" s="24"/>
      <c r="Y27" s="24"/>
      <c r="Z27" s="24"/>
      <c r="AA27" s="158" t="s">
        <v>2422</v>
      </c>
      <c r="AB27" s="158" t="s">
        <v>2381</v>
      </c>
      <c r="AC27" s="161">
        <f>IF($K$26&lt;&gt;"",$K$26,"")</f>
        <v>874</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73" t="s">
        <v>2423</v>
      </c>
      <c r="D28" s="399"/>
      <c r="E28" s="399"/>
      <c r="F28" s="399"/>
      <c r="G28" s="399"/>
      <c r="H28" s="389"/>
      <c r="I28" s="57">
        <v>1</v>
      </c>
      <c r="J28" s="57">
        <v>16</v>
      </c>
      <c r="K28" s="57">
        <f t="shared" si="0"/>
        <v>17</v>
      </c>
      <c r="L28" s="24"/>
      <c r="M28" s="24"/>
      <c r="N28" s="24"/>
      <c r="O28" s="24"/>
      <c r="P28" s="24"/>
      <c r="Q28" s="24"/>
      <c r="R28" s="24"/>
      <c r="S28" s="24"/>
      <c r="T28" s="24"/>
      <c r="U28" s="24"/>
      <c r="V28" s="24"/>
      <c r="W28" s="24"/>
      <c r="X28" s="24"/>
      <c r="Y28" s="24"/>
      <c r="Z28" s="24"/>
      <c r="AA28" s="158" t="s">
        <v>2424</v>
      </c>
      <c r="AB28" s="158" t="s">
        <v>2385</v>
      </c>
      <c r="AC28" s="161">
        <f>IF($K$27&lt;&gt;"",$K$27,"")</f>
        <v>93</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73" t="s">
        <v>3758</v>
      </c>
      <c r="D29" s="399"/>
      <c r="E29" s="399"/>
      <c r="F29" s="399"/>
      <c r="G29" s="399"/>
      <c r="H29" s="389"/>
      <c r="I29" s="57">
        <v>2</v>
      </c>
      <c r="J29" s="57">
        <v>8</v>
      </c>
      <c r="K29" s="57">
        <f t="shared" si="0"/>
        <v>10</v>
      </c>
      <c r="L29" s="24"/>
      <c r="M29" s="24"/>
      <c r="N29" s="24"/>
      <c r="O29" s="24"/>
      <c r="P29" s="24"/>
      <c r="Q29" s="24"/>
      <c r="R29" s="24"/>
      <c r="S29" s="24"/>
      <c r="T29" s="24"/>
      <c r="U29" s="24"/>
      <c r="V29" s="24"/>
      <c r="W29" s="24"/>
      <c r="X29" s="24"/>
      <c r="Y29" s="24"/>
      <c r="Z29" s="24"/>
      <c r="AA29" s="158" t="s">
        <v>2425</v>
      </c>
      <c r="AB29" s="158" t="s">
        <v>2388</v>
      </c>
      <c r="AC29" s="161">
        <f>IF($K$28&lt;&gt;"",$K$28,"")</f>
        <v>17</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73" t="s">
        <v>2426</v>
      </c>
      <c r="D30" s="399"/>
      <c r="E30" s="399"/>
      <c r="F30" s="399"/>
      <c r="G30" s="399"/>
      <c r="H30" s="389"/>
      <c r="I30" s="57">
        <v>39</v>
      </c>
      <c r="J30" s="57">
        <v>59</v>
      </c>
      <c r="K30" s="57">
        <f t="shared" si="0"/>
        <v>98</v>
      </c>
      <c r="L30" s="24"/>
      <c r="M30" s="24"/>
      <c r="N30" s="24"/>
      <c r="O30" s="24"/>
      <c r="P30" s="24"/>
      <c r="Q30" s="24"/>
      <c r="R30" s="24"/>
      <c r="S30" s="24"/>
      <c r="T30" s="24"/>
      <c r="U30" s="24"/>
      <c r="V30" s="24"/>
      <c r="W30" s="24"/>
      <c r="X30" s="24"/>
      <c r="Y30" s="24"/>
      <c r="Z30" s="24"/>
      <c r="AA30" s="158" t="s">
        <v>2427</v>
      </c>
      <c r="AB30" s="158" t="s">
        <v>2391</v>
      </c>
      <c r="AC30" s="161">
        <f>IF($K$29&lt;&gt;"",$K$29,"")</f>
        <v>10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98</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410" t="s">
        <v>2430</v>
      </c>
      <c r="C32" s="356"/>
      <c r="D32" s="356"/>
      <c r="E32" s="356"/>
      <c r="F32" s="356"/>
      <c r="G32" s="356"/>
      <c r="H32" s="356"/>
      <c r="I32" s="356"/>
      <c r="J32" s="356"/>
      <c r="K32" s="356"/>
      <c r="L32" s="24"/>
      <c r="M32" s="24"/>
      <c r="N32" s="24"/>
      <c r="O32" s="24"/>
      <c r="P32" s="24"/>
      <c r="Q32" s="24"/>
      <c r="R32" s="24"/>
      <c r="S32" s="24"/>
      <c r="T32" s="24"/>
      <c r="U32" s="24"/>
      <c r="V32" s="24"/>
      <c r="W32" s="24"/>
      <c r="X32" s="24"/>
      <c r="Y32" s="24"/>
      <c r="Z32" s="24"/>
      <c r="AA32" s="158" t="s">
        <v>2431</v>
      </c>
      <c r="AB32" s="158" t="s">
        <v>2432</v>
      </c>
      <c r="AC32" s="161">
        <f>IF($G$36&lt;&gt;"",$G$36,"")</f>
        <v>11</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3" t="s">
        <v>2433</v>
      </c>
      <c r="C33" s="356"/>
      <c r="D33" s="356"/>
      <c r="E33" s="356"/>
      <c r="F33" s="356"/>
      <c r="G33" s="356"/>
      <c r="H33" s="356"/>
      <c r="I33" s="356"/>
      <c r="J33" s="356"/>
      <c r="K33" s="356"/>
      <c r="L33" s="24"/>
      <c r="M33" s="24"/>
      <c r="N33" s="24"/>
      <c r="O33" s="24"/>
      <c r="P33" s="24"/>
      <c r="Q33" s="24"/>
      <c r="R33" s="24"/>
      <c r="S33" s="24"/>
      <c r="T33" s="24"/>
      <c r="U33" s="24"/>
      <c r="V33" s="24"/>
      <c r="W33" s="24"/>
      <c r="X33" s="24"/>
      <c r="Y33" s="24"/>
      <c r="Z33" s="24"/>
      <c r="AA33" s="158" t="s">
        <v>2434</v>
      </c>
      <c r="AB33" s="158" t="s">
        <v>2435</v>
      </c>
      <c r="AC33" s="161">
        <f>IF($J$36&lt;&gt;"",$J$36,"")</f>
        <v>8297</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3" t="s">
        <v>2436</v>
      </c>
      <c r="C34" s="356"/>
      <c r="D34" s="356"/>
      <c r="E34" s="356"/>
      <c r="F34" s="356"/>
      <c r="G34" s="356"/>
      <c r="H34" s="356"/>
      <c r="I34" s="356"/>
      <c r="J34" s="356"/>
      <c r="K34" s="356"/>
      <c r="L34" s="24"/>
      <c r="M34" s="24"/>
      <c r="N34" s="24"/>
      <c r="O34" s="24"/>
      <c r="P34" s="24"/>
      <c r="Q34" s="24"/>
      <c r="R34" s="24"/>
      <c r="S34" s="24"/>
      <c r="T34" s="24"/>
      <c r="U34" s="24"/>
      <c r="V34" s="24"/>
      <c r="W34" s="24"/>
      <c r="X34" s="24"/>
      <c r="Y34" s="24"/>
      <c r="Z34" s="24"/>
      <c r="AA34" s="158" t="s">
        <v>2437</v>
      </c>
      <c r="AB34" s="158" t="s">
        <v>2438</v>
      </c>
      <c r="AC34" s="161">
        <f>IF($J$37&lt;&gt;"",$J$37,"")</f>
        <v>751</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171</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90" t="s">
        <v>2432</v>
      </c>
      <c r="C36" s="399"/>
      <c r="D36" s="399"/>
      <c r="E36" s="399"/>
      <c r="F36" s="389"/>
      <c r="G36" s="108">
        <v>11</v>
      </c>
      <c r="H36" s="157" t="s">
        <v>2443</v>
      </c>
      <c r="I36" s="24" t="s">
        <v>2444</v>
      </c>
      <c r="J36" s="57">
        <v>8297</v>
      </c>
      <c r="K36" s="24" t="s">
        <v>2445</v>
      </c>
      <c r="L36" s="24"/>
      <c r="M36" s="24"/>
      <c r="N36" s="24"/>
      <c r="O36" s="24"/>
      <c r="P36" s="24"/>
      <c r="Q36" s="24"/>
      <c r="R36" s="24"/>
      <c r="S36" s="24"/>
      <c r="T36" s="24"/>
      <c r="U36" s="24"/>
      <c r="V36" s="24"/>
      <c r="W36" s="24"/>
      <c r="X36" s="24"/>
      <c r="Y36" s="24"/>
      <c r="Z36" s="24"/>
      <c r="AA36" s="158" t="s">
        <v>2446</v>
      </c>
      <c r="AB36" s="158" t="s">
        <v>2447</v>
      </c>
      <c r="AC36" s="161">
        <f>IF($E$49&lt;&gt;"",$E$49,"")</f>
        <v>389</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751</v>
      </c>
      <c r="K37" s="24" t="s">
        <v>2449</v>
      </c>
      <c r="L37" s="24"/>
      <c r="M37" s="24"/>
      <c r="N37" s="24"/>
      <c r="O37" s="24"/>
      <c r="P37" s="24"/>
      <c r="Q37" s="24"/>
      <c r="R37" s="24"/>
      <c r="S37" s="24"/>
      <c r="T37" s="24"/>
      <c r="U37" s="24"/>
      <c r="V37" s="24"/>
      <c r="W37" s="24"/>
      <c r="X37" s="24"/>
      <c r="Y37" s="24"/>
      <c r="Z37" s="24"/>
      <c r="AA37" s="158" t="s">
        <v>2450</v>
      </c>
      <c r="AB37" s="158" t="s">
        <v>2451</v>
      </c>
      <c r="AC37" s="161">
        <f>IF($F$49&lt;&gt;"",$F$49,"")</f>
        <v>265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410" t="s">
        <v>2441</v>
      </c>
      <c r="C38" s="356"/>
      <c r="D38" s="356"/>
      <c r="E38" s="356"/>
      <c r="F38" s="356"/>
      <c r="G38" s="356"/>
      <c r="H38" s="356"/>
      <c r="I38" s="356"/>
      <c r="J38" s="356"/>
      <c r="K38" s="356"/>
      <c r="L38" s="24"/>
      <c r="M38" s="24"/>
      <c r="N38" s="24"/>
      <c r="O38" s="24"/>
      <c r="P38" s="24"/>
      <c r="Q38" s="24"/>
      <c r="R38" s="24"/>
      <c r="S38" s="24"/>
      <c r="T38" s="24"/>
      <c r="U38" s="24"/>
      <c r="V38" s="24"/>
      <c r="W38" s="24"/>
      <c r="X38" s="24"/>
      <c r="Y38" s="24"/>
      <c r="Z38" s="24"/>
      <c r="AA38" s="158" t="s">
        <v>2453</v>
      </c>
      <c r="AB38" s="158" t="s">
        <v>2454</v>
      </c>
      <c r="AC38" s="161">
        <f>IF($G$49&lt;&gt;"",$G$49,"")</f>
        <v>189</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3" t="s">
        <v>2455</v>
      </c>
      <c r="C39" s="356"/>
      <c r="D39" s="356"/>
      <c r="E39" s="356"/>
      <c r="F39" s="356"/>
      <c r="G39" s="356"/>
      <c r="H39" s="356"/>
      <c r="I39" s="356"/>
      <c r="J39" s="356"/>
      <c r="K39" s="356"/>
      <c r="L39" s="24"/>
      <c r="M39" s="24"/>
      <c r="N39" s="24"/>
      <c r="O39" s="24"/>
      <c r="P39" s="24"/>
      <c r="Q39" s="24"/>
      <c r="R39" s="24"/>
      <c r="S39" s="24"/>
      <c r="T39" s="24"/>
      <c r="U39" s="24"/>
      <c r="V39" s="24"/>
      <c r="W39" s="24"/>
      <c r="X39" s="24"/>
      <c r="Y39" s="24"/>
      <c r="Z39" s="24"/>
      <c r="AA39" s="158" t="s">
        <v>2456</v>
      </c>
      <c r="AB39" s="158" t="s">
        <v>2457</v>
      </c>
      <c r="AC39" s="161">
        <f>IF($H$49&lt;&gt;"",$H$49,"")</f>
        <v>58</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44"/>
      <c r="C40" s="356"/>
      <c r="D40" s="356"/>
      <c r="E40" s="356"/>
      <c r="F40" s="356"/>
      <c r="G40" s="356"/>
      <c r="H40" s="356"/>
      <c r="I40" s="356"/>
      <c r="J40" s="356"/>
      <c r="K40" s="356"/>
      <c r="L40" s="24"/>
      <c r="M40" s="24"/>
      <c r="N40" s="24"/>
      <c r="O40" s="24"/>
      <c r="P40" s="24"/>
      <c r="Q40" s="24"/>
      <c r="R40" s="24"/>
      <c r="S40" s="24"/>
      <c r="T40" s="24"/>
      <c r="U40" s="24"/>
      <c r="V40" s="24"/>
      <c r="W40" s="24"/>
      <c r="X40" s="24"/>
      <c r="Y40" s="24"/>
      <c r="Z40" s="24"/>
      <c r="AA40" s="158" t="s">
        <v>2458</v>
      </c>
      <c r="AB40" s="158" t="s">
        <v>2459</v>
      </c>
      <c r="AC40" s="161">
        <f>IF($I$49&lt;&gt;"",$I$49,"")</f>
        <v>75</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74" t="s">
        <v>3759</v>
      </c>
      <c r="C41" s="356"/>
      <c r="D41" s="356"/>
      <c r="E41" s="356"/>
      <c r="F41" s="356"/>
      <c r="G41" s="356"/>
      <c r="H41" s="356"/>
      <c r="I41" s="356"/>
      <c r="J41" s="356"/>
      <c r="K41" s="356"/>
      <c r="L41" s="24"/>
      <c r="M41" s="24"/>
      <c r="N41" s="24"/>
      <c r="O41" s="24"/>
      <c r="P41" s="24"/>
      <c r="Q41" s="24"/>
      <c r="R41" s="24"/>
      <c r="S41" s="24"/>
      <c r="T41" s="24"/>
      <c r="U41" s="24"/>
      <c r="V41" s="24"/>
      <c r="W41" s="24"/>
      <c r="X41" s="24"/>
      <c r="Y41" s="24"/>
      <c r="Z41" s="24"/>
      <c r="AA41" s="158" t="s">
        <v>2460</v>
      </c>
      <c r="AB41" s="158" t="s">
        <v>2461</v>
      </c>
      <c r="AC41" s="161">
        <f>IF($J$49&lt;&gt;"",$J$49,"")</f>
        <v>29</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474" t="s">
        <v>3760</v>
      </c>
      <c r="C42" s="356"/>
      <c r="D42" s="356"/>
      <c r="E42" s="356"/>
      <c r="F42" s="356"/>
      <c r="G42" s="356"/>
      <c r="H42" s="356"/>
      <c r="I42" s="356"/>
      <c r="J42" s="356"/>
      <c r="K42" s="356"/>
      <c r="L42" s="24"/>
      <c r="M42" s="24"/>
      <c r="N42" s="24"/>
      <c r="O42" s="24"/>
      <c r="P42" s="24"/>
      <c r="Q42" s="24"/>
      <c r="R42" s="24"/>
      <c r="S42" s="24"/>
      <c r="T42" s="24"/>
      <c r="U42" s="24"/>
      <c r="V42" s="24"/>
      <c r="W42" s="24"/>
      <c r="X42" s="24"/>
      <c r="Y42" s="24"/>
      <c r="Z42" s="24"/>
      <c r="AA42" s="158" t="s">
        <v>2462</v>
      </c>
      <c r="AB42" s="158" t="s">
        <v>346</v>
      </c>
      <c r="AC42" s="161">
        <f>IF($K$49&lt;&gt;"",$K$49,"")</f>
        <v>1176</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3" t="s">
        <v>2463</v>
      </c>
      <c r="C43" s="356"/>
      <c r="D43" s="356"/>
      <c r="E43" s="356"/>
      <c r="F43" s="356"/>
      <c r="G43" s="356"/>
      <c r="H43" s="356"/>
      <c r="I43" s="356"/>
      <c r="J43" s="356"/>
      <c r="K43" s="356"/>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65</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410" t="s">
        <v>2467</v>
      </c>
      <c r="C45" s="356"/>
      <c r="D45" s="356"/>
      <c r="E45" s="356"/>
      <c r="F45" s="356"/>
      <c r="G45" s="356"/>
      <c r="H45" s="356"/>
      <c r="I45" s="356"/>
      <c r="J45" s="356"/>
      <c r="K45" s="356"/>
      <c r="L45" s="24"/>
      <c r="M45" s="24"/>
      <c r="N45" s="24"/>
      <c r="O45" s="24"/>
      <c r="P45" s="24"/>
      <c r="Q45" s="24"/>
      <c r="R45" s="24"/>
      <c r="S45" s="24"/>
      <c r="T45" s="24"/>
      <c r="U45" s="24"/>
      <c r="V45" s="24"/>
      <c r="W45" s="24"/>
      <c r="X45" s="24"/>
      <c r="Y45" s="24"/>
      <c r="Z45" s="24"/>
      <c r="AA45" s="158" t="s">
        <v>2468</v>
      </c>
      <c r="AB45" s="158" t="s">
        <v>2451</v>
      </c>
      <c r="AC45" s="161">
        <f>IF($F$52&lt;&gt;"",$F$52,"")</f>
        <v>32</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76" t="s">
        <v>2470</v>
      </c>
      <c r="C47" s="365"/>
      <c r="D47" s="365"/>
      <c r="E47" s="365"/>
      <c r="F47" s="365"/>
      <c r="G47" s="365"/>
      <c r="H47" s="365"/>
      <c r="I47" s="365"/>
      <c r="J47" s="365"/>
      <c r="K47" s="365"/>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75"/>
      <c r="C48" s="389"/>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7" t="s">
        <v>2473</v>
      </c>
      <c r="C49" s="437"/>
      <c r="D49" s="57">
        <v>171</v>
      </c>
      <c r="E49" s="57">
        <v>389</v>
      </c>
      <c r="F49" s="57">
        <v>265</v>
      </c>
      <c r="G49" s="57">
        <v>189</v>
      </c>
      <c r="H49" s="57">
        <v>58</v>
      </c>
      <c r="I49" s="57">
        <v>75</v>
      </c>
      <c r="J49" s="57">
        <v>29</v>
      </c>
      <c r="K49" s="57">
        <f>SUM($D$49:$J$49)</f>
        <v>1176</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372"/>
      <c r="C50" s="356"/>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125</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75"/>
      <c r="C51" s="389"/>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75" t="s">
        <v>2476</v>
      </c>
      <c r="C52" s="389"/>
      <c r="D52" s="57">
        <v>15</v>
      </c>
      <c r="E52" s="57">
        <v>65</v>
      </c>
      <c r="F52" s="57">
        <v>32</v>
      </c>
      <c r="G52" s="57">
        <v>1</v>
      </c>
      <c r="H52" s="57">
        <v>1</v>
      </c>
      <c r="I52" s="57">
        <v>9</v>
      </c>
      <c r="J52" s="57">
        <v>2</v>
      </c>
      <c r="K52" s="57">
        <f>SUM($D$52:$J$52)</f>
        <v>125</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110" zoomScaleNormal="110" workbookViewId="0">
      <selection activeCell="G29" sqref="G29"/>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8" t="s">
        <v>2477</v>
      </c>
      <c r="B1" s="358"/>
      <c r="C1" s="358"/>
      <c r="D1" s="358"/>
      <c r="E1" s="358"/>
      <c r="F1" s="358"/>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73" t="s">
        <v>2488</v>
      </c>
      <c r="C4" s="365"/>
      <c r="D4" s="365"/>
      <c r="E4" s="365"/>
      <c r="F4" s="365"/>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285</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425</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710</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3479</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3899</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303</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515</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819</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515</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690</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4905</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736</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5641</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2646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9597</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f>_xlfn.XLOOKUP($B182,'CDS-B'!$AA:$AA,'CDS-B'!$AC:$AC,"",0)</f>
        <v>157</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f>_xlfn.XLOOKUP($B183,'CDS-B'!$AA:$AA,'CDS-B'!$AC:$AC,"",0)</f>
        <v>178</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f>_xlfn.XLOOKUP($B184,'CDS-B'!$AA:$AA,'CDS-B'!$AC:$AC,"",0)</f>
        <v>1192</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1527</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157</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178</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1192</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1527</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f>_xlfn.XLOOKUP($B194,'CDS-B'!$AA:$AA,'CDS-B'!$AC:$AC,"",0)</f>
        <v>121</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f>_xlfn.XLOOKUP($B195,'CDS-B'!$AA:$AA,'CDS-B'!$AC:$AC,"",0)</f>
        <v>146</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f>_xlfn.XLOOKUP($B196,'CDS-B'!$AA:$AA,'CDS-B'!$AC:$AC,"",0)</f>
        <v>987</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1254</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f>_xlfn.XLOOKUP($B198,'CDS-B'!$AA:$AA,'CDS-B'!$AC:$AC,"",0)</f>
        <v>3</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f>_xlfn.XLOOKUP($B199,'CDS-B'!$AA:$AA,'CDS-B'!$AC:$AC,"",0)</f>
        <v>12</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f>_xlfn.XLOOKUP($B200,'CDS-B'!$AA:$AA,'CDS-B'!$AC:$AC,"",0)</f>
        <v>66</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81</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f>_xlfn.XLOOKUP($B203,'CDS-B'!$AA:$AA,'CDS-B'!$AC:$AC,"",0)</f>
        <v>2</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f>_xlfn.XLOOKUP($B204,'CDS-B'!$AA:$AA,'CDS-B'!$AC:$AC,"",0)</f>
        <v>10</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14</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f>_xlfn.XLOOKUP($B206,'CDS-B'!$AA:$AA,'CDS-B'!$AC:$AC,"",0)</f>
        <v>126</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f>_xlfn.XLOOKUP($B207,'CDS-B'!$AA:$AA,'CDS-B'!$AC:$AC,"",0)</f>
        <v>160</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f>_xlfn.XLOOKUP($B208,'CDS-B'!$AA:$AA,'CDS-B'!$AC:$AC,"",0)</f>
        <v>1063</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1349</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f>_xlfn.XLOOKUP($B210,'CDS-B'!$AA:$AA,'CDS-B'!$AC:$AC,"",0)</f>
        <v>0.80254777070063699</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f>_xlfn.XLOOKUP($B211,'CDS-B'!$AA:$AA,'CDS-B'!$AC:$AC,"",0)</f>
        <v>0.898876404494382</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f>_xlfn.XLOOKUP($B212,'CDS-B'!$AA:$AA,'CDS-B'!$AC:$AC,"",0)</f>
        <v>0.89177852348993292</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f>_xlfn.XLOOKUP($B213,'CDS-B'!$AA:$AA,'CDS-B'!$AC:$AC,"",0)</f>
        <v>0.8834315651604453</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1534</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0.95338719701678065</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735</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https://www.wm.edu/admission/financialaid/net-price-calculator/</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f>_xlfn.XLOOKUP($B732,'CDS-G'!$AA:$AA,'CDS-G'!$AC:$AC,"",0)</f>
        <v>19734</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f>_xlfn.XLOOKUP($B733,'CDS-G'!$AA:$AA,'CDS-G'!$AC:$AC,"",0)</f>
        <v>19734</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f>_xlfn.XLOOKUP($B734,'CDS-G'!$AA:$AA,'CDS-G'!$AC:$AC,"",0)</f>
        <v>46177</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f>_xlfn.XLOOKUP($B735,'CDS-G'!$AA:$AA,'CDS-G'!$AC:$AC,"",0)</f>
        <v>46177</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f>_xlfn.XLOOKUP($B736,'CDS-G'!$AA:$AA,'CDS-G'!$AC:$AC,"",0)</f>
        <v>19734</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f>_xlfn.XLOOKUP($B737,'CDS-G'!$AA:$AA,'CDS-G'!$AC:$AC,"",0)</f>
        <v>19734</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f>_xlfn.XLOOKUP($B738,'CDS-G'!$AA:$AA,'CDS-G'!$AC:$AC,"",0)</f>
        <v>46177</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f>_xlfn.XLOOKUP($B739,'CDS-G'!$AA:$AA,'CDS-G'!$AC:$AC,"",0)</f>
        <v>46177</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f>_xlfn.XLOOKUP($B740,'CDS-G'!$AA:$AA,'CDS-G'!$AC:$AC,"",0)</f>
        <v>7501</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f>_xlfn.XLOOKUP($B741,'CDS-G'!$AA:$AA,'CDS-G'!$AC:$AC,"",0)</f>
        <v>17646</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f>_xlfn.XLOOKUP($B742,'CDS-G'!$AA:$AA,'CDS-G'!$AC:$AC,"",0)</f>
        <v>10512</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f>_xlfn.XLOOKUP($B743,'CDS-G'!$AA:$AA,'CDS-G'!$AC:$AC,"",0)</f>
        <v>7134</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f>_xlfn.XLOOKUP($B744,'CDS-G'!$AA:$AA,'CDS-G'!$AC:$AC,"",0)</f>
        <v>7501</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f>_xlfn.XLOOKUP($B745,'CDS-G'!$AA:$AA,'CDS-G'!$AC:$AC,"",0)</f>
        <v>17646</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f>_xlfn.XLOOKUP($B746,'CDS-G'!$AA:$AA,'CDS-G'!$AC:$AC,"",0)</f>
        <v>10512</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f>_xlfn.XLOOKUP($B747,'CDS-G'!$AA:$AA,'CDS-G'!$AC:$AC,"",0)</f>
        <v>7134</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Yes</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f>_xlfn.XLOOKUP($B754,'CDS-G'!$AA:$AA,'CDS-G'!$AC:$AC,"",0)</f>
        <v>0.126</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f>_xlfn.XLOOKUP($B755,'CDS-G'!$AA:$AA,'CDS-G'!$AC:$AC,"",0)</f>
        <v>900</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f>_xlfn.XLOOKUP($B756,'CDS-G'!$AA:$AA,'CDS-G'!$AC:$AC,"",0)</f>
        <v>785</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f>_xlfn.XLOOKUP($B757,'CDS-G'!$AA:$AA,'CDS-G'!$AC:$AC,"",0)</f>
        <v>2000</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f>_xlfn.XLOOKUP($B758,'CDS-G'!$AA:$AA,'CDS-G'!$AC:$AC,"",0)</f>
        <v>900</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f>_xlfn.XLOOKUP($B759,'CDS-G'!$AA:$AA,'CDS-G'!$AC:$AC,"",0)</f>
        <v>7134</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f>_xlfn.XLOOKUP($B760,'CDS-G'!$AA:$AA,'CDS-G'!$AC:$AC,"",0)</f>
        <v>965</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f>_xlfn.XLOOKUP($B761,'CDS-G'!$AA:$AA,'CDS-G'!$AC:$AC,"",0)</f>
        <v>2000</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f>_xlfn.XLOOKUP($B762,'CDS-G'!$AA:$AA,'CDS-G'!$AC:$AC,"",0)</f>
        <v>900</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f>_xlfn.XLOOKUP($B763,'CDS-G'!$AA:$AA,'CDS-G'!$AC:$AC,"",0)</f>
        <v>10512</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f>_xlfn.XLOOKUP($B764,'CDS-G'!$AA:$AA,'CDS-G'!$AC:$AC,"",0)</f>
        <v>7134</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f>_xlfn.XLOOKUP($B765,'CDS-G'!$AA:$AA,'CDS-G'!$AC:$AC,"",0)</f>
        <v>17646</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f>_xlfn.XLOOKUP($B766,'CDS-G'!$AA:$AA,'CDS-G'!$AC:$AC,"",0)</f>
        <v>965</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f>_xlfn.XLOOKUP($B767,'CDS-G'!$AA:$AA,'CDS-G'!$AC:$AC,"",0)</f>
        <v>2000</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f>_xlfn.XLOOKUP($B769,'CDS-G'!$AA:$AA,'CDS-G'!$AC:$AC,"",0)</f>
        <v>657</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f>_xlfn.XLOOKUP($B770,'CDS-G'!$AA:$AA,'CDS-G'!$AC:$AC,"",0)</f>
        <v>657</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f>_xlfn.XLOOKUP($B771,'CDS-G'!$AA:$AA,'CDS-G'!$AC:$AC,"",0)</f>
        <v>1538</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f>_xlfn.XLOOKUP($B772,'CDS-G'!$AA:$AA,'CDS-G'!$AC:$AC,"",0)</f>
        <v>1538</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f>_xlfn.XLOOKUP($B777,'CDS-H'!$AA:$AA,'CDS-H'!$AC:$AC,"",0)</f>
        <v>6947842</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f>_xlfn.XLOOKUP($B778,'CDS-H'!$AA:$AA,'CDS-H'!$AC:$AC,"",0)</f>
        <v>5395416</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f>_xlfn.XLOOKUP($B779,'CDS-H'!$AA:$AA,'CDS-H'!$AC:$AC,"",0)</f>
        <v>46006954</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f>_xlfn.XLOOKUP($B780,'CDS-H'!$AA:$AA,'CDS-H'!$AC:$AC,"",0)</f>
        <v>1728270</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60078482</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f>_xlfn.XLOOKUP($B782,'CDS-H'!$AA:$AA,'CDS-H'!$AC:$AC,"",0)</f>
        <v>10656376</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f>_xlfn.XLOOKUP($B783,'CDS-H'!$AA:$AA,'CDS-H'!$AC:$AC,"",0)</f>
        <v>598817</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11255193</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f>_xlfn.XLOOKUP($B786,'CDS-H'!$AA:$AA,'CDS-H'!$AC:$AC,"",0)</f>
        <v>5550159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f>_xlfn.XLOOKUP($B787,'CDS-H'!$AA:$AA,'CDS-H'!$AC:$AC,"",0)</f>
        <v>1000121</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f>_xlfn.XLOOKUP($B788,'CDS-H'!$AA:$AA,'CDS-H'!$AC:$AC,"",0)</f>
        <v>1124243</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f>_xlfn.XLOOKUP($B789,'CDS-H'!$AA:$AA,'CDS-H'!$AC:$AC,"",0)</f>
        <v>284063</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f>_xlfn.XLOOKUP($B790,'CDS-H'!$AA:$AA,'CDS-H'!$AC:$AC,"",0)</f>
        <v>197647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f>_xlfn.XLOOKUP($B791,'CDS-H'!$AA:$AA,'CDS-H'!$AC:$AC,"",0)</f>
        <v>6628377</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f>_xlfn.XLOOKUP($B792,'CDS-H'!$AA:$AA,'CDS-H'!$AC:$AC,"",0)</f>
        <v>2072540</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9182627</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f>_xlfn.XLOOKUP($B794,'CDS-H'!$AA:$AA,'CDS-H'!$AC:$AC,"",0)</f>
        <v>6992192</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6992192</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f>_xlfn.XLOOKUP($B797,'CDS-H'!$AA:$AA,'CDS-H'!$AC:$AC,"",0)</f>
        <v>5516087</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f>_xlfn.XLOOKUP($B798,'CDS-H'!$AA:$AA,'CDS-H'!$AC:$AC,"",0)</f>
        <v>15777</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f>_xlfn.XLOOKUP($B799,'CDS-H'!$AA:$AA,'CDS-H'!$AC:$AC,"",0)</f>
        <v>8258553</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f>_xlfn.XLOOKUP($B800,'CDS-H'!$AA:$AA,'CDS-H'!$AC:$AC,"",0)</f>
        <v>1613</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f>_xlfn.XLOOKUP($B801,'CDS-H'!$AA:$AA,'CDS-H'!$AC:$AC,"",0)</f>
        <v>1230</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f>_xlfn.XLOOKUP($B802,'CDS-H'!$AA:$AA,'CDS-H'!$AC:$AC,"",0)</f>
        <v>550</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f>_xlfn.XLOOKUP($B803,'CDS-H'!$AA:$AA,'CDS-H'!$AC:$AC,"",0)</f>
        <v>528</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f>_xlfn.XLOOKUP($B804,'CDS-H'!$AA:$AA,'CDS-H'!$AC:$AC,"",0)</f>
        <v>497</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f>_xlfn.XLOOKUP($B805,'CDS-H'!$AA:$AA,'CDS-H'!$AC:$AC,"",0)</f>
        <v>201</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f>_xlfn.XLOOKUP($B806,'CDS-H'!$AA:$AA,'CDS-H'!$AC:$AC,"",0)</f>
        <v>283</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f>_xlfn.XLOOKUP($B807,'CDS-H'!$AA:$AA,'CDS-H'!$AC:$AC,"",0)</f>
        <v>169</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f>_xlfn.XLOOKUP($B808,'CDS-H'!$AA:$AA,'CDS-H'!$AC:$AC,"",0)</f>
        <v>0.82</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f>_xlfn.XLOOKUP($B809,'CDS-H'!$AA:$AA,'CDS-H'!$AC:$AC,"",0)</f>
        <v>33452</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f>_xlfn.XLOOKUP($B810,'CDS-H'!$AA:$AA,'CDS-H'!$AC:$AC,"",0)</f>
        <v>22933</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f>_xlfn.XLOOKUP($B811,'CDS-H'!$AA:$AA,'CDS-H'!$AC:$AC,"",0)</f>
        <v>3132</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f>_xlfn.XLOOKUP($B812,'CDS-H'!$AA:$AA,'CDS-H'!$AC:$AC,"",0)</f>
        <v>2888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f>_xlfn.XLOOKUP($B813,'CDS-H'!$AA:$AA,'CDS-H'!$AC:$AC,"",0)</f>
        <v>6971</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f>_xlfn.XLOOKUP($B814,'CDS-H'!$AA:$AA,'CDS-H'!$AC:$AC,"",0)</f>
        <v>3843</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f>_xlfn.XLOOKUP($B815,'CDS-H'!$AA:$AA,'CDS-H'!$AC:$AC,"",0)</f>
        <v>2339</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f>_xlfn.XLOOKUP($B816,'CDS-H'!$AA:$AA,'CDS-H'!$AC:$AC,"",0)</f>
        <v>2288</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f>_xlfn.XLOOKUP($B817,'CDS-H'!$AA:$AA,'CDS-H'!$AC:$AC,"",0)</f>
        <v>2151</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f>_xlfn.XLOOKUP($B818,'CDS-H'!$AA:$AA,'CDS-H'!$AC:$AC,"",0)</f>
        <v>1078</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f>_xlfn.XLOOKUP($B819,'CDS-H'!$AA:$AA,'CDS-H'!$AC:$AC,"",0)</f>
        <v>1037</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f>_xlfn.XLOOKUP($B820,'CDS-H'!$AA:$AA,'CDS-H'!$AC:$AC,"",0)</f>
        <v>633</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f>_xlfn.XLOOKUP($B821,'CDS-H'!$AA:$AA,'CDS-H'!$AC:$AC,"",0)</f>
        <v>0.82</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f>_xlfn.XLOOKUP($B822,'CDS-H'!$AA:$AA,'CDS-H'!$AC:$AC,"",0)</f>
        <v>32732</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f>_xlfn.XLOOKUP($B823,'CDS-H'!$AA:$AA,'CDS-H'!$AC:$AC,"",0)</f>
        <v>24371</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f>_xlfn.XLOOKUP($B824,'CDS-H'!$AA:$AA,'CDS-H'!$AC:$AC,"",0)</f>
        <v>3898</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f>_xlfn.XLOOKUP($B825,'CDS-H'!$AA:$AA,'CDS-H'!$AC:$AC,"",0)</f>
        <v>3347</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f>_xlfn.XLOOKUP($B826,'CDS-H'!$AA:$AA,'CDS-H'!$AC:$AC,"",0)</f>
        <v>84</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f>_xlfn.XLOOKUP($B827,'CDS-H'!$AA:$AA,'CDS-H'!$AC:$AC,"",0)</f>
        <v>39</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f>_xlfn.XLOOKUP($B828,'CDS-H'!$AA:$AA,'CDS-H'!$AC:$AC,"",0)</f>
        <v>25</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f>_xlfn.XLOOKUP($B829,'CDS-H'!$AA:$AA,'CDS-H'!$AC:$AC,"",0)</f>
        <v>23</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f>_xlfn.XLOOKUP($B830,'CDS-H'!$AA:$AA,'CDS-H'!$AC:$AC,"",0)</f>
        <v>21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f>_xlfn.XLOOKUP($B831,'CDS-H'!$AA:$AA,'CDS-H'!$AC:$AC,"",0)</f>
        <v>10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f>_xlfn.XLOOKUP($B832,'CDS-H'!$AA:$AA,'CDS-H'!$AC:$AC,"",0)</f>
        <v>5</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f>_xlfn.XLOOKUP($B833,'CDS-H'!$AA:$AA,'CDS-H'!$AC:$AC,"",0)</f>
        <v>4</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f>_xlfn.XLOOKUP($B834,'CDS-H'!$AA:$AA,'CDS-H'!$AC:$AC,"",0)</f>
        <v>0.62</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f>_xlfn.XLOOKUP($B835,'CDS-H'!$AA:$AA,'CDS-H'!$AC:$AC,"",0)</f>
        <v>15642</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f>_xlfn.XLOOKUP($B836,'CDS-H'!$AA:$AA,'CDS-H'!$AC:$AC,"",0)</f>
        <v>11602</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f>_xlfn.XLOOKUP($B837,'CDS-H'!$AA:$AA,'CDS-H'!$AC:$AC,"",0)</f>
        <v>3686</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f>_xlfn.XLOOKUP($B838,'CDS-H'!$AA:$AA,'CDS-H'!$AC:$AC,"",0)</f>
        <v>3276</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f>_xlfn.XLOOKUP($B840,'CDS-H'!$AA:$AA,'CDS-H'!$AC:$AC,"",0)</f>
        <v>7696</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f>_xlfn.XLOOKUP($B841,'CDS-H'!$AA:$AA,'CDS-H'!$AC:$AC,"",0)</f>
        <v>111</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f>_xlfn.XLOOKUP($B842,'CDS-H'!$AA:$AA,'CDS-H'!$AC:$AC,"",0)</f>
        <v>20325</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f>_xlfn.XLOOKUP($B843,'CDS-H'!$AA:$AA,'CDS-H'!$AC:$AC,"",0)</f>
        <v>662</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f>_xlfn.XLOOKUP($B844,'CDS-H'!$AA:$AA,'CDS-H'!$AC:$AC,"",0)</f>
        <v>5615</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f>_xlfn.XLOOKUP($B845,'CDS-H'!$AA:$AA,'CDS-H'!$AC:$AC,"",0)</f>
        <v>350</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f>_xlfn.XLOOKUP($B846,'CDS-H'!$AA:$AA,'CDS-H'!$AC:$AC,"",0)</f>
        <v>26671</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f>_xlfn.XLOOKUP($B847,'CDS-H'!$AA:$AA,'CDS-H'!$AC:$AC,"",0)</f>
        <v>8</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f>_xlfn.XLOOKUP($B848,'CDS-H'!$AA:$AA,'CDS-H'!$AC:$AC,"",0)</f>
        <v>1387</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f>_xlfn.XLOOKUP($B850,'CDS-H'!$AA:$AA,'CDS-H'!$AC:$AC,"",0)</f>
        <v>25317</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f>_xlfn.XLOOKUP($B851,'CDS-H'!$AA:$AA,'CDS-H'!$AC:$AC,"",0)</f>
        <v>1550</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f>_xlfn.XLOOKUP($B852,'CDS-H'!$AA:$AA,'CDS-H'!$AC:$AC,"",0)</f>
        <v>516</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f>_xlfn.XLOOKUP($B853,'CDS-H'!$AA:$AA,'CDS-H'!$AC:$AC,"",0)</f>
        <v>496</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f>_xlfn.XLOOKUP($B854,'CDS-H'!$AA:$AA,'CDS-H'!$AC:$AC,"",0)</f>
        <v>0</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f>_xlfn.XLOOKUP($B855,'CDS-H'!$AA:$AA,'CDS-H'!$AC:$AC,"",0)</f>
        <v>0</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f>_xlfn.XLOOKUP($B856,'CDS-H'!$AA:$AA,'CDS-H'!$AC:$AC,"",0)</f>
        <v>104</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f>_xlfn.XLOOKUP($B857,'CDS-H'!$AA:$AA,'CDS-H'!$AC:$AC,"",0)</f>
        <v>0.33</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f>_xlfn.XLOOKUP($B858,'CDS-H'!$AA:$AA,'CDS-H'!$AC:$AC,"",0)</f>
        <v>0.32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f>_xlfn.XLOOKUP($B859,'CDS-H'!$AA:$AA,'CDS-H'!$AC:$AC,"",0)</f>
        <v>0</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f>_xlfn.XLOOKUP($B860,'CDS-H'!$AA:$AA,'CDS-H'!$AC:$AC,"",0)</f>
        <v>0</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f>_xlfn.XLOOKUP($B861,'CDS-H'!$AA:$AA,'CDS-H'!$AC:$AC,"",0)</f>
        <v>7.0000000000000007E-2</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f>_xlfn.XLOOKUP($B862,'CDS-H'!$AA:$AA,'CDS-H'!$AC:$AC,"",0)</f>
        <v>28934</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f>_xlfn.XLOOKUP($B863,'CDS-H'!$AA:$AA,'CDS-H'!$AC:$AC,"",0)</f>
        <v>17555</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f>_xlfn.XLOOKUP($B864,'CDS-H'!$AA:$AA,'CDS-H'!$AC:$AC,"",0)</f>
        <v>0</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f>_xlfn.XLOOKUP($B865,'CDS-H'!$AA:$AA,'CDS-H'!$AC:$AC,"",0)</f>
        <v>0</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f>_xlfn.XLOOKUP($B866,'CDS-H'!$AA:$AA,'CDS-H'!$AC:$AC,"",0)</f>
        <v>59552</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e">
        <f>_xlfn.XLOOKUP($B886,'CDS-H'!$AA:$AA,'CDS-H'!$AC:$AC,"",0)</f>
        <v>#VALUE!</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e">
        <f>_xlfn.XLOOKUP($B887,'CDS-H'!$AA:$AA,'CDS-H'!$AC:$AC,"",0)</f>
        <v>#VALUE!</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x</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x</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f>_xlfn.XLOOKUP($B938,'CDS-I'!$AA:$AA,'CDS-I'!$AC:$AC,"",0)</f>
        <v>718</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f>_xlfn.XLOOKUP($B939,'CDS-I'!$AA:$AA,'CDS-I'!$AC:$AC,"",0)</f>
        <v>123</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f>_xlfn.XLOOKUP($B940,'CDS-I'!$AA:$AA,'CDS-I'!$AC:$AC,"",0)</f>
        <v>324</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f>_xlfn.XLOOKUP($B941,'CDS-I'!$AA:$AA,'CDS-I'!$AC:$AC,"",0)</f>
        <v>394</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f>_xlfn.XLOOKUP($B942,'CDS-I'!$AA:$AA,'CDS-I'!$AC:$AC,"",0)</f>
        <v>54</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f>_xlfn.XLOOKUP($B943,'CDS-I'!$AA:$AA,'CDS-I'!$AC:$AC,"",0)</f>
        <v>692</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f>_xlfn.XLOOKUP($B944,'CDS-I'!$AA:$AA,'CDS-I'!$AC:$AC,"",0)</f>
        <v>23</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f>_xlfn.XLOOKUP($B946,'CDS-I'!$AA:$AA,'CDS-I'!$AC:$AC,"",0)</f>
        <v>2</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f>_xlfn.XLOOKUP($B947,'CDS-I'!$AA:$AA,'CDS-I'!$AC:$AC,"",0)</f>
        <v>39</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f>_xlfn.XLOOKUP($B948,'CDS-I'!$AA:$AA,'CDS-I'!$AC:$AC,"",0)</f>
        <v>276</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f>_xlfn.XLOOKUP($B949,'CDS-I'!$AA:$AA,'CDS-I'!$AC:$AC,"",0)</f>
        <v>34</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f>_xlfn.XLOOKUP($B950,'CDS-I'!$AA:$AA,'CDS-I'!$AC:$AC,"",0)</f>
        <v>127</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f>_xlfn.XLOOKUP($B951,'CDS-I'!$AA:$AA,'CDS-I'!$AC:$AC,"",0)</f>
        <v>149</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f>_xlfn.XLOOKUP($B952,'CDS-I'!$AA:$AA,'CDS-I'!$AC:$AC,"",0)</f>
        <v>15</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f>_xlfn.XLOOKUP($B953,'CDS-I'!$AA:$AA,'CDS-I'!$AC:$AC,"",0)</f>
        <v>182</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f>_xlfn.XLOOKUP($B954,'CDS-I'!$AA:$AA,'CDS-I'!$AC:$AC,"",0)</f>
        <v>70</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f>_xlfn.XLOOKUP($B955,'CDS-I'!$AA:$AA,'CDS-I'!$AC:$AC,"",0)</f>
        <v>16</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f>_xlfn.XLOOKUP($B956,'CDS-I'!$AA:$AA,'CDS-I'!$AC:$AC,"",0)</f>
        <v>8</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f>_xlfn.XLOOKUP($B957,'CDS-I'!$AA:$AA,'CDS-I'!$AC:$AC,"",0)</f>
        <v>59</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994</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157</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451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543</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69</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874</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93</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17</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10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98</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f>_xlfn.XLOOKUP($B968,'CDS-I'!$AA:$AA,'CDS-I'!$AC:$AC,"",0)</f>
        <v>11</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f>_xlfn.XLOOKUP($B969,'CDS-I'!$AA:$AA,'CDS-I'!$AC:$AC,"",0)</f>
        <v>8297</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f>_xlfn.XLOOKUP($B970,'CDS-I'!$AA:$AA,'CDS-I'!$AC:$AC,"",0)</f>
        <v>751</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171</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389</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265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189</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58</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75</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29</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1176</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65</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32</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125</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zoomScale="110" zoomScaleNormal="11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80" t="s">
        <v>157</v>
      </c>
      <c r="B1" s="381"/>
      <c r="C1" s="381"/>
      <c r="D1" s="381"/>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82"/>
      <c r="D2" s="378"/>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82"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78"/>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82" t="s">
        <v>264</v>
      </c>
      <c r="C59" s="378"/>
      <c r="D59" s="378"/>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83"/>
      <c r="C60" s="376"/>
      <c r="D60" s="376"/>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84" t="s">
        <v>266</v>
      </c>
      <c r="C61" s="385"/>
      <c r="D61" s="385"/>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75"/>
      <c r="C62" s="376"/>
      <c r="D62" s="376"/>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77" t="s">
        <v>3743</v>
      </c>
      <c r="C64" s="378"/>
      <c r="D64" s="378"/>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79"/>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78"/>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78"/>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39" zoomScale="110" zoomScaleNormal="110" workbookViewId="0">
      <selection activeCell="B3" sqref="B3:H3"/>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57" t="s">
        <v>328</v>
      </c>
      <c r="B1" s="358"/>
      <c r="C1" s="358"/>
      <c r="D1" s="358"/>
      <c r="E1" s="358"/>
      <c r="F1" s="358"/>
      <c r="G1" s="358"/>
      <c r="H1" s="358"/>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61" t="s">
        <v>3813</v>
      </c>
      <c r="C3" s="362"/>
      <c r="D3" s="362"/>
      <c r="E3" s="362"/>
      <c r="F3" s="362"/>
      <c r="G3" s="362"/>
      <c r="H3" s="362"/>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285</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425</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SUM(C18:E18)</f>
        <v>6867</v>
      </c>
      <c r="AA18" s="158" t="s">
        <v>375</v>
      </c>
      <c r="AB18" s="158" t="s">
        <v>3802</v>
      </c>
      <c r="AC18" s="158">
        <f>IF('CDS-B'!$C$35&lt;&gt;"",'CDS-B'!$C$35,"")</f>
        <v>710</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3479</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3899</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SUM(C29:E29)</f>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285</v>
      </c>
      <c r="D32" s="227">
        <v>303</v>
      </c>
      <c r="E32" s="227">
        <v>10</v>
      </c>
      <c r="F32" s="337">
        <f t="shared" si="0"/>
        <v>598</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425</v>
      </c>
      <c r="D33" s="227">
        <v>515</v>
      </c>
      <c r="E33" s="227">
        <v>8</v>
      </c>
      <c r="F33" s="337">
        <f t="shared" si="0"/>
        <v>948</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710</v>
      </c>
      <c r="D35" s="228">
        <f>SUM($D$32:$D$34)</f>
        <v>819</v>
      </c>
      <c r="E35" s="228">
        <f>SUM($E$32:$E$34)</f>
        <v>18</v>
      </c>
      <c r="F35" s="337">
        <f t="shared" si="0"/>
        <v>1547</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515</v>
      </c>
      <c r="E39" s="227">
        <v>18</v>
      </c>
      <c r="F39" s="337">
        <f t="shared" si="0"/>
        <v>796</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303</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690</v>
      </c>
      <c r="E41" s="228">
        <v>26</v>
      </c>
      <c r="F41" s="337">
        <f t="shared" si="0"/>
        <v>1099</v>
      </c>
      <c r="AA41" s="158" t="s">
        <v>406</v>
      </c>
      <c r="AB41" s="158" t="s">
        <v>3772</v>
      </c>
      <c r="AC41" s="158">
        <f>IF('CDS-B'!$D$33&lt;&gt;"",'CDS-B'!$D$33,"")</f>
        <v>515</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819</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1093</v>
      </c>
      <c r="D44" s="229">
        <f>SUM($D$41,$D$35)</f>
        <v>1509</v>
      </c>
      <c r="E44" s="224">
        <f>SUM($E$41,$E$35)</f>
        <v>44</v>
      </c>
      <c r="F44" s="337">
        <f t="shared" si="0"/>
        <v>2646</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515</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3479</v>
      </c>
      <c r="D47" s="223">
        <f>SUM($D$18,$D$35)</f>
        <v>4905</v>
      </c>
      <c r="E47" s="223">
        <f>SUM($E$18,$E$35)</f>
        <v>30</v>
      </c>
      <c r="F47" s="337">
        <f t="shared" si="0"/>
        <v>8414</v>
      </c>
      <c r="AA47" s="158" t="s">
        <v>417</v>
      </c>
      <c r="AB47" s="158" t="s">
        <v>3781</v>
      </c>
      <c r="AC47" s="158">
        <f>IF('CDS-B'!$D$41&lt;&gt;"",'CDS-B'!$D$41,"")</f>
        <v>690</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736</v>
      </c>
      <c r="E48" s="223">
        <f>SUM($E$26,$E$41)</f>
        <v>27</v>
      </c>
      <c r="F48" s="337">
        <f t="shared" si="0"/>
        <v>1183</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3899</v>
      </c>
      <c r="D49" s="224">
        <f>SUM($D$44,$D$29)</f>
        <v>5641</v>
      </c>
      <c r="E49" s="224">
        <f>SUM($E$44,$E$29)</f>
        <v>57</v>
      </c>
      <c r="F49" s="337">
        <f t="shared" si="0"/>
        <v>9597</v>
      </c>
      <c r="AA49" s="158" t="s">
        <v>421</v>
      </c>
      <c r="AB49" s="158" t="s">
        <v>3766</v>
      </c>
      <c r="AC49" s="158">
        <f>IF('CDS-B'!$D$47&lt;&gt;"",'CDS-B'!$D$47,"")</f>
        <v>4905</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736</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5641</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2646</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9597</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61" t="s">
        <v>430</v>
      </c>
      <c r="C54" s="362"/>
      <c r="D54" s="362"/>
      <c r="E54" s="362"/>
      <c r="F54" s="362"/>
      <c r="G54" s="362"/>
      <c r="H54" s="362"/>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386" t="s">
        <v>452</v>
      </c>
      <c r="C65" s="387"/>
      <c r="D65" s="387"/>
      <c r="E65" s="387"/>
      <c r="F65" s="387"/>
      <c r="G65" s="387"/>
      <c r="H65" s="387"/>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374" t="s">
        <v>454</v>
      </c>
      <c r="C66" s="374"/>
      <c r="D66" s="374"/>
      <c r="E66" s="374"/>
      <c r="F66" s="374"/>
      <c r="G66" s="374"/>
      <c r="H66" s="374"/>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73" t="s">
        <v>462</v>
      </c>
      <c r="C70" s="373"/>
      <c r="D70" s="373"/>
      <c r="E70" s="373"/>
      <c r="F70" s="373"/>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388"/>
      <c r="C71" s="389"/>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90" t="s">
        <v>468</v>
      </c>
      <c r="C72" s="389"/>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391" t="s">
        <v>470</v>
      </c>
      <c r="C73" s="389"/>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90" t="s">
        <v>472</v>
      </c>
      <c r="C74" s="389"/>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90" t="s">
        <v>474</v>
      </c>
      <c r="C75" s="389"/>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90" t="s">
        <v>476</v>
      </c>
      <c r="C76" s="389"/>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90" t="s">
        <v>478</v>
      </c>
      <c r="C77" s="389"/>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90" t="s">
        <v>480</v>
      </c>
      <c r="C78" s="389"/>
      <c r="D78" s="237">
        <v>0</v>
      </c>
      <c r="E78" s="237">
        <v>2</v>
      </c>
      <c r="F78" s="237">
        <v>2</v>
      </c>
      <c r="AA78" s="158" t="s">
        <v>481</v>
      </c>
      <c r="AB78" s="158" t="s">
        <v>425</v>
      </c>
      <c r="AC78" s="158">
        <f>IF('CDS-B'!$C$52&lt;&gt;"",'CDS-B'!$C$52,"")</f>
        <v>2646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90" t="s">
        <v>482</v>
      </c>
      <c r="C79" s="389"/>
      <c r="D79" s="237">
        <v>128</v>
      </c>
      <c r="E79" s="237">
        <v>537</v>
      </c>
      <c r="F79" s="237">
        <v>537</v>
      </c>
      <c r="AA79" s="158" t="s">
        <v>483</v>
      </c>
      <c r="AB79" s="158" t="s">
        <v>484</v>
      </c>
      <c r="AC79" s="158">
        <f>IF('CDS-B'!$C$53&lt;&gt;"",'CDS-B'!$C$53,"")</f>
        <v>9597</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90" t="s">
        <v>485</v>
      </c>
      <c r="C80" s="389"/>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92" t="s">
        <v>488</v>
      </c>
      <c r="C81" s="389"/>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3" t="s">
        <v>517</v>
      </c>
      <c r="C95" s="362"/>
      <c r="D95" s="362"/>
      <c r="E95" s="362"/>
      <c r="F95" s="362"/>
      <c r="G95" s="362"/>
      <c r="H95" s="362"/>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3" t="s">
        <v>3826</v>
      </c>
      <c r="C96" s="362"/>
      <c r="D96" s="362"/>
      <c r="E96" s="362"/>
      <c r="F96" s="362"/>
      <c r="G96" s="362"/>
      <c r="H96" s="362"/>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3" t="s">
        <v>520</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2"/>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2"/>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96" t="s">
        <v>524</v>
      </c>
      <c r="C100" s="356"/>
      <c r="D100" s="356"/>
      <c r="E100" s="356"/>
      <c r="F100" s="356"/>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3" t="s">
        <v>526</v>
      </c>
      <c r="C101" s="356"/>
      <c r="D101" s="356"/>
      <c r="E101" s="356"/>
      <c r="F101" s="356"/>
      <c r="G101" s="356"/>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97" t="s">
        <v>528</v>
      </c>
      <c r="C102" s="365"/>
      <c r="D102" s="365"/>
      <c r="E102" s="365"/>
      <c r="F102" s="365"/>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93"/>
      <c r="C103" s="395" t="s">
        <v>530</v>
      </c>
      <c r="D103" s="395" t="s">
        <v>531</v>
      </c>
      <c r="E103" s="395" t="s">
        <v>532</v>
      </c>
      <c r="F103" s="395"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94"/>
      <c r="C104" s="394"/>
      <c r="D104" s="394"/>
      <c r="E104" s="394"/>
      <c r="F104" s="394"/>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157</v>
      </c>
      <c r="D105" s="31">
        <v>178</v>
      </c>
      <c r="E105" s="31">
        <v>1192</v>
      </c>
      <c r="F105" s="31">
        <f>1527</f>
        <v>1527</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0</v>
      </c>
      <c r="F106" s="31">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157</v>
      </c>
      <c r="D107" s="31">
        <f>($D$105-$D$106)</f>
        <v>178</v>
      </c>
      <c r="E107" s="31">
        <f>($E$105-$E$106)</f>
        <v>1192</v>
      </c>
      <c r="F107" s="31">
        <f>SUM($C$107:$E$107)</f>
        <v>1527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121</v>
      </c>
      <c r="D108" s="31">
        <v>146</v>
      </c>
      <c r="E108" s="351">
        <v>987</v>
      </c>
      <c r="F108" s="31">
        <f>SUM($C$108:$E$108)</f>
        <v>1254</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3</v>
      </c>
      <c r="D109" s="31">
        <v>12</v>
      </c>
      <c r="E109" s="31">
        <v>66</v>
      </c>
      <c r="F109" s="31">
        <f>SUM($C$109:$E$109)</f>
        <v>81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2</v>
      </c>
      <c r="D110" s="31">
        <v>2</v>
      </c>
      <c r="E110" s="31">
        <v>10</v>
      </c>
      <c r="F110" s="31">
        <f>SUM($C$110:$E$110)</f>
        <v>14</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126</v>
      </c>
      <c r="D111" s="31">
        <v>160</v>
      </c>
      <c r="E111" s="352">
        <v>1063</v>
      </c>
      <c r="F111" s="31">
        <f>SUM($C$111:$E$111)</f>
        <v>1349</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53">
        <f>$C$111/$C$107</f>
        <v>0.80254777070063699</v>
      </c>
      <c r="D112" s="353">
        <f>$D$111/$D$107</f>
        <v>0.898876404494382</v>
      </c>
      <c r="E112" s="353">
        <f>$E$111/$E$107</f>
        <v>0.89177852348993292</v>
      </c>
      <c r="F112" s="353">
        <f>$F$111/$F$107</f>
        <v>0.8834315651604453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400" t="s">
        <v>560</v>
      </c>
      <c r="C114" s="356"/>
      <c r="D114" s="356"/>
      <c r="E114" s="356"/>
      <c r="F114" s="356"/>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401"/>
      <c r="C115" s="395" t="s">
        <v>530</v>
      </c>
      <c r="D115" s="395" t="s">
        <v>531</v>
      </c>
      <c r="E115" s="395" t="s">
        <v>532</v>
      </c>
      <c r="F115" s="395"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94"/>
      <c r="C116" s="394"/>
      <c r="D116" s="394"/>
      <c r="E116" s="394"/>
      <c r="F116" s="394"/>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157</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178</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1192</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1527</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3" t="s">
        <v>587</v>
      </c>
      <c r="C126" s="362"/>
      <c r="D126" s="362"/>
      <c r="E126" s="362"/>
      <c r="F126" s="362"/>
      <c r="G126" s="362"/>
      <c r="H126" s="362"/>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402"/>
      <c r="C127" s="399"/>
      <c r="D127" s="399"/>
      <c r="E127" s="389"/>
      <c r="F127" s="84" t="s">
        <v>589</v>
      </c>
      <c r="G127" s="84" t="s">
        <v>590</v>
      </c>
      <c r="AA127" s="159" t="s">
        <v>591</v>
      </c>
      <c r="AB127" s="159" t="s">
        <v>530</v>
      </c>
      <c r="AC127" s="159">
        <f>IF('CDS-B'!$C$107&lt;&gt;"",'CDS-B'!$C$107,"")</f>
        <v>157</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98" t="s">
        <v>594</v>
      </c>
      <c r="C128" s="399"/>
      <c r="D128" s="399"/>
      <c r="E128" s="399"/>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178</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403" t="s">
        <v>597</v>
      </c>
      <c r="C129" s="399"/>
      <c r="D129" s="399"/>
      <c r="E129" s="399"/>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1192</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98" t="s">
        <v>600</v>
      </c>
      <c r="C130" s="399"/>
      <c r="D130" s="399"/>
      <c r="E130" s="399"/>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1527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98" t="s">
        <v>603</v>
      </c>
      <c r="C131" s="399"/>
      <c r="D131" s="399"/>
      <c r="E131" s="399"/>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121</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98" t="s">
        <v>607</v>
      </c>
      <c r="C132" s="399"/>
      <c r="D132" s="399"/>
      <c r="E132" s="399"/>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146</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98" t="s">
        <v>610</v>
      </c>
      <c r="C133" s="399"/>
      <c r="D133" s="399"/>
      <c r="E133" s="399"/>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987</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98" t="s">
        <v>613</v>
      </c>
      <c r="C134" s="399"/>
      <c r="D134" s="399"/>
      <c r="E134" s="399"/>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1254</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98" t="s">
        <v>616</v>
      </c>
      <c r="C135" s="399"/>
      <c r="D135" s="399"/>
      <c r="E135" s="399"/>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3</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98" t="s">
        <v>620</v>
      </c>
      <c r="C136" s="399"/>
      <c r="D136" s="399"/>
      <c r="E136" s="399"/>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12</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98" t="s">
        <v>623</v>
      </c>
      <c r="C137" s="399"/>
      <c r="D137" s="399"/>
      <c r="E137" s="399"/>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66</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81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3" t="s">
        <v>627</v>
      </c>
      <c r="C140" s="363"/>
      <c r="D140" s="363"/>
      <c r="E140" s="363"/>
      <c r="F140" s="363"/>
      <c r="G140" s="363"/>
      <c r="H140" s="363"/>
      <c r="AA140" s="159" t="s">
        <v>630</v>
      </c>
      <c r="AB140" s="159" t="s">
        <v>531</v>
      </c>
      <c r="AC140" s="159">
        <f>IF('CDS-B'!$D$110&lt;&gt;"",'CDS-B'!$D$110,"")</f>
        <v>2</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3" t="s">
        <v>3827</v>
      </c>
      <c r="C141" s="363"/>
      <c r="D141" s="363"/>
      <c r="E141" s="363"/>
      <c r="F141" s="363"/>
      <c r="G141" s="363"/>
      <c r="H141" s="363"/>
      <c r="AA141" s="159" t="s">
        <v>632</v>
      </c>
      <c r="AB141" s="159" t="s">
        <v>532</v>
      </c>
      <c r="AC141" s="159">
        <f>IF('CDS-B'!$E$110&lt;&gt;"",'CDS-B'!$E$110,"")</f>
        <v>10</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73" t="s">
        <v>631</v>
      </c>
      <c r="C142" s="373"/>
      <c r="D142" s="373"/>
      <c r="E142" s="373"/>
      <c r="F142" s="373"/>
      <c r="G142" s="373"/>
      <c r="AA142" s="159" t="s">
        <v>634</v>
      </c>
      <c r="AB142" s="159" t="s">
        <v>580</v>
      </c>
      <c r="AC142" s="159">
        <f>IF('CDS-B'!$F$110&lt;&gt;"",'CDS-B'!$F$110,"")</f>
        <v>14</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404" t="s">
        <v>3742</v>
      </c>
      <c r="C143" s="404"/>
      <c r="D143" s="404"/>
      <c r="E143" s="404"/>
      <c r="F143" s="405"/>
      <c r="G143" s="57">
        <v>1609</v>
      </c>
      <c r="AA143" s="159" t="s">
        <v>635</v>
      </c>
      <c r="AB143" s="159" t="s">
        <v>530</v>
      </c>
      <c r="AC143" s="159">
        <f>IF('CDS-B'!$C$111&lt;&gt;"",'CDS-B'!$C$111,"")</f>
        <v>126</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160</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406" t="s">
        <v>4964</v>
      </c>
      <c r="C145" s="406"/>
      <c r="D145" s="406"/>
      <c r="E145" s="406"/>
      <c r="F145" s="406"/>
      <c r="G145" s="68">
        <v>1534</v>
      </c>
      <c r="AA145" s="159" t="s">
        <v>638</v>
      </c>
      <c r="AB145" s="159" t="s">
        <v>532</v>
      </c>
      <c r="AC145" s="159">
        <f>IF('CDS-B'!$E$111&lt;&gt;"",'CDS-B'!$E$111,"")</f>
        <v>1063</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1349</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66" t="s">
        <v>4965</v>
      </c>
      <c r="C147" s="366"/>
      <c r="D147" s="366"/>
      <c r="E147" s="366"/>
      <c r="F147" s="366"/>
      <c r="G147" s="245">
        <f>G145/G143</f>
        <v>0.95338719701678065</v>
      </c>
      <c r="AA147" s="159" t="s">
        <v>640</v>
      </c>
      <c r="AB147" s="159" t="s">
        <v>530</v>
      </c>
      <c r="AC147" s="159">
        <f>IF('CDS-B'!$C$112&lt;&gt;"",'CDS-B'!$C$112,"")</f>
        <v>0.80254777070063699</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f>IF('CDS-B'!$D$112&lt;&gt;"",'CDS-B'!$D$112,"")</f>
        <v>0.898876404494382</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f>IF('CDS-B'!$E$112&lt;&gt;"",'CDS-B'!$E$112,"")</f>
        <v>0.89177852348993292</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f>IF('CDS-B'!$F$112&lt;&gt;"",'CDS-B'!$F$112,"")</f>
        <v>0.8834315651604453</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1534</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0.95338719701678065</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10" zoomScaleNormal="110" workbookViewId="0">
      <selection activeCell="A2" sqref="A2"/>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57" t="s">
        <v>712</v>
      </c>
      <c r="B1" s="358"/>
      <c r="C1" s="358"/>
      <c r="D1" s="358"/>
      <c r="E1" s="358"/>
      <c r="F1" s="358"/>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410" t="s">
        <v>718</v>
      </c>
      <c r="B3" s="363" t="s">
        <v>719</v>
      </c>
      <c r="C3" s="356"/>
      <c r="D3" s="356"/>
      <c r="E3" s="356"/>
      <c r="F3" s="356"/>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56"/>
      <c r="B4" s="356"/>
      <c r="C4" s="356"/>
      <c r="D4" s="356"/>
      <c r="E4" s="356"/>
      <c r="F4" s="356"/>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63" t="s">
        <v>722</v>
      </c>
      <c r="C5" s="356"/>
      <c r="D5" s="356"/>
      <c r="E5" s="356"/>
      <c r="F5" s="356"/>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63" t="s">
        <v>725</v>
      </c>
      <c r="C6" s="356"/>
      <c r="D6" s="356"/>
      <c r="E6" s="356"/>
      <c r="F6" s="356"/>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63" t="s">
        <v>728</v>
      </c>
      <c r="C7" s="356"/>
      <c r="D7" s="356"/>
      <c r="E7" s="356"/>
      <c r="F7" s="356"/>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63"/>
      <c r="C9" s="363"/>
      <c r="D9" s="363"/>
      <c r="E9" s="363"/>
      <c r="F9" s="363"/>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407" t="s">
        <v>737</v>
      </c>
      <c r="C10" s="408"/>
      <c r="D10" s="409"/>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411" t="s">
        <v>3806</v>
      </c>
      <c r="C11" s="399"/>
      <c r="D11" s="389"/>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390" t="s">
        <v>3784</v>
      </c>
      <c r="C12" s="399"/>
      <c r="D12" s="389"/>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390" t="s">
        <v>4924</v>
      </c>
      <c r="C13" s="399"/>
      <c r="D13" s="389"/>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407" t="s">
        <v>746</v>
      </c>
      <c r="C15" s="408"/>
      <c r="D15" s="409"/>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90" t="s">
        <v>3807</v>
      </c>
      <c r="C16" s="399"/>
      <c r="D16" s="389"/>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90" t="s">
        <v>3785</v>
      </c>
      <c r="C17" s="399"/>
      <c r="D17" s="389"/>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90" t="s">
        <v>4925</v>
      </c>
      <c r="C18" s="399"/>
      <c r="D18" s="389"/>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07" t="s">
        <v>757</v>
      </c>
      <c r="C20" s="408"/>
      <c r="D20" s="409"/>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90" t="s">
        <v>3808</v>
      </c>
      <c r="C21" s="399"/>
      <c r="D21" s="389"/>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91" t="s">
        <v>3786</v>
      </c>
      <c r="C22" s="399"/>
      <c r="D22" s="389"/>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90" t="s">
        <v>4926</v>
      </c>
      <c r="C23" s="399"/>
      <c r="D23" s="389"/>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07" t="s">
        <v>763</v>
      </c>
      <c r="C25" s="408"/>
      <c r="D25" s="409"/>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90" t="s">
        <v>3809</v>
      </c>
      <c r="C26" s="399"/>
      <c r="D26" s="389"/>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90" t="s">
        <v>3810</v>
      </c>
      <c r="C27" s="399"/>
      <c r="D27" s="389"/>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91" t="s">
        <v>3787</v>
      </c>
      <c r="C28" s="399"/>
      <c r="D28" s="389"/>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90" t="s">
        <v>3788</v>
      </c>
      <c r="C29" s="399"/>
      <c r="D29" s="389"/>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90" t="s">
        <v>4927</v>
      </c>
      <c r="C30" s="399"/>
      <c r="D30" s="389"/>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90" t="s">
        <v>4928</v>
      </c>
      <c r="C31" s="399"/>
      <c r="D31" s="389"/>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07" t="s">
        <v>737</v>
      </c>
      <c r="C36" s="408"/>
      <c r="D36" s="409"/>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411" t="s">
        <v>3819</v>
      </c>
      <c r="C37" s="399"/>
      <c r="D37" s="389"/>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90" t="s">
        <v>3820</v>
      </c>
      <c r="C38" s="399"/>
      <c r="D38" s="389"/>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90" t="s">
        <v>3821</v>
      </c>
      <c r="C39" s="399"/>
      <c r="D39" s="389"/>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61" t="s">
        <v>809</v>
      </c>
      <c r="C43" s="361"/>
      <c r="D43" s="361"/>
      <c r="E43" s="361"/>
      <c r="F43" s="361"/>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3" t="s">
        <v>812</v>
      </c>
      <c r="C44" s="356"/>
      <c r="D44" s="356"/>
      <c r="E44" s="356"/>
      <c r="F44" s="356"/>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15" t="s">
        <v>767</v>
      </c>
      <c r="C47" s="356"/>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74" t="s">
        <v>823</v>
      </c>
      <c r="C49" s="356"/>
      <c r="D49" s="356"/>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16" t="s">
        <v>826</v>
      </c>
      <c r="C51" s="399"/>
      <c r="D51" s="389"/>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90" t="s">
        <v>771</v>
      </c>
      <c r="C52" s="399"/>
      <c r="D52" s="389"/>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90" t="s">
        <v>773</v>
      </c>
      <c r="C53" s="399"/>
      <c r="D53" s="389"/>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90" t="s">
        <v>776</v>
      </c>
      <c r="C54" s="399"/>
      <c r="D54" s="389"/>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69"/>
      <c r="C55" s="356"/>
      <c r="D55" s="356"/>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12" t="s">
        <v>780</v>
      </c>
      <c r="C58" s="371"/>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12" t="s">
        <v>783</v>
      </c>
      <c r="C59" s="371"/>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3" t="s">
        <v>848</v>
      </c>
      <c r="C64" s="356"/>
      <c r="D64" s="356"/>
      <c r="E64" s="356"/>
      <c r="F64" s="356"/>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13" t="s">
        <v>852</v>
      </c>
      <c r="C65" s="356"/>
      <c r="D65" s="356"/>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14" t="s">
        <v>855</v>
      </c>
      <c r="C66" s="356"/>
      <c r="D66" s="356"/>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13" t="s">
        <v>858</v>
      </c>
      <c r="C67" s="356"/>
      <c r="D67" s="356"/>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20" t="s">
        <v>790</v>
      </c>
      <c r="C69" s="356"/>
      <c r="D69" s="356"/>
      <c r="E69" s="356"/>
      <c r="F69" s="356"/>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3" t="s">
        <v>866</v>
      </c>
      <c r="C70" s="356"/>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66" t="s">
        <v>870</v>
      </c>
      <c r="C71" s="356"/>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3" t="s">
        <v>873</v>
      </c>
      <c r="C72" s="356"/>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61" t="s">
        <v>879</v>
      </c>
      <c r="C74" s="356"/>
      <c r="D74" s="356"/>
      <c r="E74" s="356"/>
      <c r="F74" s="356"/>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17" t="s">
        <v>923</v>
      </c>
      <c r="C90" s="356"/>
      <c r="D90" s="356"/>
      <c r="E90" s="356"/>
      <c r="F90" s="356"/>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18" t="s">
        <v>837</v>
      </c>
      <c r="C91" s="356"/>
      <c r="D91" s="356"/>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63" t="s">
        <v>842</v>
      </c>
      <c r="C93" s="356"/>
      <c r="D93" s="356"/>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63" t="s">
        <v>930</v>
      </c>
      <c r="C94" s="356"/>
      <c r="D94" s="356"/>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3" t="s">
        <v>933</v>
      </c>
      <c r="C95" s="356"/>
      <c r="D95" s="356"/>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19" t="s">
        <v>943</v>
      </c>
      <c r="C99" s="365"/>
      <c r="D99" s="365"/>
      <c r="E99" s="365"/>
      <c r="F99" s="365"/>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369"/>
      <c r="C126" s="356"/>
      <c r="D126" s="358"/>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366" t="s">
        <v>1008</v>
      </c>
      <c r="C127" s="356"/>
      <c r="D127" s="358"/>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406" t="s">
        <v>1055</v>
      </c>
      <c r="C144" s="356"/>
      <c r="D144" s="356"/>
      <c r="E144" s="356"/>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63" t="s">
        <v>925</v>
      </c>
      <c r="C146" s="356"/>
      <c r="D146" s="421" t="s">
        <v>4985</v>
      </c>
      <c r="E146" s="422"/>
      <c r="F146" s="423"/>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56"/>
      <c r="C147" s="356"/>
      <c r="D147" s="424"/>
      <c r="E147" s="425"/>
      <c r="F147" s="426"/>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27" t="s">
        <v>3746</v>
      </c>
      <c r="C149" s="356"/>
      <c r="D149" s="356"/>
      <c r="E149" s="356"/>
      <c r="F149" s="356"/>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366" t="s">
        <v>929</v>
      </c>
      <c r="C151" s="356"/>
      <c r="D151" s="356"/>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66" t="s">
        <v>1121</v>
      </c>
      <c r="C160" s="356"/>
      <c r="D160" s="356"/>
      <c r="E160" s="356"/>
      <c r="F160" s="356"/>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61" t="s">
        <v>1127</v>
      </c>
      <c r="C162" s="356"/>
      <c r="D162" s="356"/>
      <c r="E162" s="356"/>
      <c r="F162" s="356"/>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66" t="s">
        <v>1130</v>
      </c>
      <c r="C163" s="356"/>
      <c r="D163" s="356"/>
      <c r="E163" s="356"/>
      <c r="F163" s="356"/>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355" t="s">
        <v>3747</v>
      </c>
      <c r="C164" s="356"/>
      <c r="D164" s="356"/>
      <c r="E164" s="356"/>
      <c r="F164" s="356"/>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355" t="s">
        <v>3748</v>
      </c>
      <c r="C165" s="356"/>
      <c r="D165" s="356"/>
      <c r="E165" s="356"/>
      <c r="F165" s="356"/>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355" t="s">
        <v>3749</v>
      </c>
      <c r="C166" s="356"/>
      <c r="D166" s="356"/>
      <c r="E166" s="356"/>
      <c r="F166" s="356"/>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355" t="s">
        <v>3750</v>
      </c>
      <c r="C167" s="418"/>
      <c r="D167" s="418"/>
      <c r="E167" s="418"/>
      <c r="F167" s="418"/>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355" t="s">
        <v>3751</v>
      </c>
      <c r="C168" s="418"/>
      <c r="D168" s="418"/>
      <c r="E168" s="418"/>
      <c r="F168" s="418"/>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61" t="s">
        <v>1259</v>
      </c>
      <c r="C218" s="356"/>
      <c r="D218" s="356"/>
      <c r="E218" s="356"/>
      <c r="F218" s="356"/>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28" t="s">
        <v>1165</v>
      </c>
      <c r="C219" s="399"/>
      <c r="D219" s="389"/>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29" t="s">
        <v>1153</v>
      </c>
      <c r="C220" s="399"/>
      <c r="D220" s="389"/>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411" t="s">
        <v>1155</v>
      </c>
      <c r="C221" s="399"/>
      <c r="D221" s="389"/>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411" t="s">
        <v>1158</v>
      </c>
      <c r="C222" s="399"/>
      <c r="D222" s="389"/>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411" t="s">
        <v>1160</v>
      </c>
      <c r="C223" s="399"/>
      <c r="D223" s="389"/>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411" t="s">
        <v>1162</v>
      </c>
      <c r="C224" s="399"/>
      <c r="D224" s="389"/>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411" t="s">
        <v>1164</v>
      </c>
      <c r="C225" s="399"/>
      <c r="D225" s="399"/>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355" t="s">
        <v>1281</v>
      </c>
      <c r="C227" s="356"/>
      <c r="D227" s="356"/>
      <c r="E227" s="356"/>
      <c r="F227" s="356"/>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355" t="s">
        <v>1287</v>
      </c>
      <c r="C229" s="355"/>
      <c r="D229" s="355"/>
      <c r="E229" s="355"/>
      <c r="F229" s="355"/>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30" t="s">
        <v>3825</v>
      </c>
      <c r="C231" s="389"/>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90" t="s">
        <v>1167</v>
      </c>
      <c r="C232" s="389"/>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411" t="s">
        <v>1171</v>
      </c>
      <c r="C233" s="389"/>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411" t="s">
        <v>1174</v>
      </c>
      <c r="C234" s="389"/>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411" t="s">
        <v>1177</v>
      </c>
      <c r="C235" s="389"/>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411" t="s">
        <v>1180</v>
      </c>
      <c r="C236" s="389"/>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411" t="s">
        <v>1183</v>
      </c>
      <c r="C237" s="389"/>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411" t="s">
        <v>1186</v>
      </c>
      <c r="C238" s="389"/>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411" t="s">
        <v>1189</v>
      </c>
      <c r="C239" s="389"/>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411" t="s">
        <v>1192</v>
      </c>
      <c r="C240" s="389"/>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31" t="s">
        <v>1213</v>
      </c>
      <c r="C241" s="432"/>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3" t="s">
        <v>1318</v>
      </c>
      <c r="C243" s="356"/>
      <c r="D243" s="371"/>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66" t="s">
        <v>1234</v>
      </c>
      <c r="C244" s="356"/>
      <c r="D244" s="371"/>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410" t="s">
        <v>1335</v>
      </c>
      <c r="C249" s="356"/>
      <c r="D249" s="356"/>
      <c r="E249" s="356"/>
      <c r="F249" s="356"/>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18" t="s">
        <v>1237</v>
      </c>
      <c r="C252" s="356"/>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18" t="s">
        <v>1346</v>
      </c>
      <c r="C254" s="356"/>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3" t="s">
        <v>1245</v>
      </c>
      <c r="C257" s="356"/>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61" t="s">
        <v>1248</v>
      </c>
      <c r="C259" s="356"/>
      <c r="D259" s="356"/>
      <c r="E259" s="356"/>
      <c r="F259" s="356"/>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61" t="s">
        <v>1251</v>
      </c>
      <c r="C265" s="371"/>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3" t="s">
        <v>1254</v>
      </c>
      <c r="C269" s="371"/>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735</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69"/>
      <c r="C276" s="356"/>
      <c r="D276" s="356"/>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61" t="s">
        <v>1267</v>
      </c>
      <c r="C277" s="356"/>
      <c r="D277" s="356"/>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56"/>
      <c r="C291" s="356"/>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69"/>
      <c r="C303" s="356"/>
      <c r="D303" s="356"/>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3" t="s">
        <v>1316</v>
      </c>
      <c r="C304" s="356"/>
      <c r="D304" s="371"/>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74" t="s">
        <v>1320</v>
      </c>
      <c r="C305" s="356"/>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69"/>
      <c r="C308" s="356"/>
      <c r="D308" s="356"/>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3" t="s">
        <v>1322</v>
      </c>
      <c r="C309" s="356"/>
      <c r="D309" s="371"/>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69"/>
      <c r="C316" s="356"/>
      <c r="D316" s="356"/>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3" t="s">
        <v>1325</v>
      </c>
      <c r="C317" s="356"/>
      <c r="D317" s="371"/>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3" t="s">
        <v>1395</v>
      </c>
      <c r="C318" s="356"/>
      <c r="D318" s="356"/>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3" t="s">
        <v>1396</v>
      </c>
      <c r="C319" s="356"/>
      <c r="D319" s="358"/>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3" t="s">
        <v>1397</v>
      </c>
      <c r="C320" s="356"/>
      <c r="D320" s="358"/>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3" t="s">
        <v>1398</v>
      </c>
      <c r="C321" s="356"/>
      <c r="D321" s="358"/>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3" t="s">
        <v>1399</v>
      </c>
      <c r="C322" s="356"/>
      <c r="D322" s="358"/>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1" t="s">
        <v>1400</v>
      </c>
      <c r="C324" s="356"/>
      <c r="D324" s="356"/>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3" t="s">
        <v>1348</v>
      </c>
      <c r="C325" s="356"/>
      <c r="D325" s="356"/>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3" t="s">
        <v>1350</v>
      </c>
      <c r="C326" s="356"/>
      <c r="D326" s="356"/>
      <c r="E326" s="216">
        <v>735</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3" t="s">
        <v>1352</v>
      </c>
      <c r="C327" s="356"/>
      <c r="D327" s="356"/>
      <c r="E327" s="356"/>
      <c r="F327" s="356"/>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69"/>
      <c r="C332" s="356"/>
      <c r="D332" s="356"/>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3" t="s">
        <v>1354</v>
      </c>
      <c r="C333" s="356"/>
      <c r="D333" s="371"/>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3" t="s">
        <v>1395</v>
      </c>
      <c r="C334" s="356"/>
      <c r="D334" s="356"/>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3" t="s">
        <v>1403</v>
      </c>
      <c r="C335" s="356"/>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3" t="s">
        <v>1404</v>
      </c>
      <c r="C336" s="356"/>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3" t="s">
        <v>1367</v>
      </c>
      <c r="C339" s="356"/>
      <c r="D339" s="356"/>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10" zoomScaleNormal="11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57" t="s">
        <v>1405</v>
      </c>
      <c r="B1" s="358"/>
      <c r="C1" s="358"/>
      <c r="D1" s="358"/>
      <c r="E1" s="358"/>
      <c r="F1" s="358"/>
      <c r="G1" s="358"/>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369"/>
      <c r="C4" s="356"/>
      <c r="D4" s="356"/>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63" t="s">
        <v>1407</v>
      </c>
      <c r="C5" s="356"/>
      <c r="D5" s="371"/>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63" t="s">
        <v>1413</v>
      </c>
      <c r="C6" s="356"/>
      <c r="D6" s="371"/>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17" t="s">
        <v>1420</v>
      </c>
      <c r="C8" s="356"/>
      <c r="D8" s="356"/>
      <c r="E8" s="356"/>
      <c r="F8" s="356"/>
      <c r="G8" s="356"/>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17"/>
      <c r="C9" s="356"/>
      <c r="D9" s="356"/>
      <c r="E9" s="356"/>
      <c r="F9" s="356"/>
      <c r="G9" s="356"/>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74" t="s">
        <v>1434</v>
      </c>
      <c r="C17" s="356"/>
      <c r="D17" s="356"/>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369"/>
      <c r="C23" s="356"/>
      <c r="D23" s="356"/>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3" t="s">
        <v>1445</v>
      </c>
      <c r="C24" s="356"/>
      <c r="D24" s="371"/>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3" t="s">
        <v>1455</v>
      </c>
      <c r="C26" s="356"/>
      <c r="D26" s="356"/>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74" t="s">
        <v>1461</v>
      </c>
      <c r="C28" s="356"/>
      <c r="D28" s="356"/>
      <c r="E28" s="356"/>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3" t="s">
        <v>1472</v>
      </c>
      <c r="C38" s="356"/>
      <c r="D38" s="356"/>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3" t="s">
        <v>1475</v>
      </c>
      <c r="C40" s="356"/>
      <c r="D40" s="356"/>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63" t="s">
        <v>1477</v>
      </c>
      <c r="C42" s="363"/>
      <c r="D42" s="363"/>
      <c r="E42" s="363"/>
      <c r="F42" s="363"/>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73"/>
      <c r="C43" s="373"/>
      <c r="D43" s="373"/>
      <c r="E43" s="373"/>
      <c r="F43" s="373"/>
      <c r="G43" s="373"/>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73" t="s">
        <v>1505</v>
      </c>
      <c r="C45" s="373"/>
      <c r="D45" s="373"/>
      <c r="E45" s="373"/>
      <c r="F45" s="373"/>
      <c r="G45" s="373"/>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369"/>
      <c r="C54" s="356"/>
      <c r="D54" s="356"/>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3" t="s">
        <v>1532</v>
      </c>
      <c r="C55" s="356"/>
      <c r="D55" s="371"/>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3" t="s">
        <v>1538</v>
      </c>
      <c r="C57" s="363"/>
      <c r="D57" s="363"/>
      <c r="E57" s="363"/>
      <c r="F57" s="363"/>
      <c r="G57" s="363"/>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73"/>
      <c r="C58" s="373"/>
      <c r="D58" s="373"/>
      <c r="E58" s="373"/>
      <c r="F58" s="373"/>
      <c r="G58" s="373"/>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33" t="s">
        <v>1545</v>
      </c>
      <c r="C60" s="356"/>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3" t="s">
        <v>1549</v>
      </c>
      <c r="C61" s="356"/>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369"/>
      <c r="C63" s="356"/>
      <c r="D63" s="356"/>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3" t="s">
        <v>1557</v>
      </c>
      <c r="C64" s="356"/>
      <c r="D64" s="371"/>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369"/>
      <c r="C66" s="356"/>
      <c r="D66" s="356"/>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3" t="s">
        <v>1565</v>
      </c>
      <c r="C67" s="356"/>
      <c r="D67" s="371"/>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3" t="s">
        <v>1571</v>
      </c>
      <c r="C70" s="356"/>
      <c r="D70" s="371"/>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3" t="s">
        <v>1576</v>
      </c>
      <c r="C73" s="356"/>
      <c r="D73" s="371"/>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3" t="s">
        <v>1582</v>
      </c>
      <c r="C75" s="363"/>
      <c r="D75" s="363"/>
      <c r="E75" s="363"/>
      <c r="F75" s="363"/>
      <c r="G75" s="363"/>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73"/>
      <c r="C76" s="373"/>
      <c r="D76" s="373"/>
      <c r="E76" s="373"/>
      <c r="F76" s="373"/>
      <c r="G76" s="373"/>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369"/>
      <c r="C81" s="356"/>
      <c r="D81" s="356"/>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74" t="s">
        <v>1597</v>
      </c>
      <c r="C82" s="356"/>
      <c r="D82" s="371"/>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74" t="s">
        <v>1599</v>
      </c>
      <c r="C83" s="356"/>
      <c r="D83" s="371"/>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74" t="s">
        <v>1602</v>
      </c>
      <c r="C84" s="356"/>
      <c r="D84" s="371"/>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369"/>
      <c r="C86" s="356"/>
      <c r="D86" s="356"/>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406" t="s">
        <v>1608</v>
      </c>
      <c r="C87" s="356"/>
      <c r="D87" s="371"/>
      <c r="E87" s="434" t="s">
        <v>4991</v>
      </c>
      <c r="F87" s="436"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56"/>
      <c r="C88" s="356"/>
      <c r="D88" s="371"/>
      <c r="E88" s="435"/>
      <c r="F88" s="435"/>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56"/>
      <c r="C89" s="356"/>
      <c r="D89" s="371"/>
      <c r="E89" s="394"/>
      <c r="F89" s="394"/>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69"/>
      <c r="C91" s="356"/>
      <c r="D91" s="356"/>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27" t="s">
        <v>1619</v>
      </c>
      <c r="C92" s="356"/>
      <c r="D92" s="371"/>
      <c r="E92" s="434" t="s">
        <v>4991</v>
      </c>
      <c r="F92" s="436"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56"/>
      <c r="C93" s="356"/>
      <c r="D93" s="371"/>
      <c r="E93" s="435"/>
      <c r="F93" s="435"/>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56"/>
      <c r="C94" s="356"/>
      <c r="D94" s="371"/>
      <c r="E94" s="435"/>
      <c r="F94" s="435"/>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65"/>
      <c r="C95" s="365"/>
      <c r="D95" s="437"/>
      <c r="E95" s="394"/>
      <c r="F95" s="394"/>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69"/>
      <c r="C97" s="356"/>
      <c r="D97" s="356"/>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39" t="s">
        <v>1616</v>
      </c>
      <c r="C98" s="356"/>
      <c r="D98" s="371"/>
      <c r="E98" s="434"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65"/>
      <c r="C99" s="365"/>
      <c r="D99" s="437"/>
      <c r="E99" s="394"/>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74" t="s">
        <v>1621</v>
      </c>
      <c r="C101" s="374"/>
      <c r="D101" s="374"/>
      <c r="E101" s="374"/>
      <c r="F101" s="374"/>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40" t="s">
        <v>4993</v>
      </c>
      <c r="C102" s="441"/>
      <c r="D102" s="441"/>
      <c r="E102" s="441"/>
      <c r="F102" s="441"/>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74" t="s">
        <v>1623</v>
      </c>
      <c r="C104" s="374"/>
      <c r="D104" s="374"/>
      <c r="E104" s="374"/>
      <c r="F104" s="374"/>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8"/>
      <c r="C105" s="438"/>
      <c r="D105" s="438"/>
      <c r="E105" s="438"/>
      <c r="F105" s="438"/>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abSelected="1" zoomScale="110" zoomScaleNormal="110" workbookViewId="0">
      <selection activeCell="A2" sqref="A2"/>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57" t="s">
        <v>1627</v>
      </c>
      <c r="B1" s="357"/>
      <c r="C1" s="357"/>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t="s">
        <v>4984</v>
      </c>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B15" sqref="B15"/>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57" t="s">
        <v>1699</v>
      </c>
      <c r="B1" s="358"/>
      <c r="C1" s="358"/>
      <c r="D1" s="358"/>
      <c r="E1" s="358"/>
      <c r="F1" s="358"/>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61" t="s">
        <v>1707</v>
      </c>
      <c r="C3" s="361"/>
      <c r="D3" s="361"/>
      <c r="E3" s="361"/>
      <c r="F3" s="361"/>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14" t="s">
        <v>1740</v>
      </c>
      <c r="C21" s="366"/>
      <c r="D21" s="366"/>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42" t="s">
        <v>3757</v>
      </c>
      <c r="C38" s="365"/>
      <c r="D38" s="365"/>
      <c r="E38" s="365"/>
      <c r="F38" s="358"/>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13" t="s">
        <v>1803</v>
      </c>
      <c r="C48" s="363"/>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13" t="s">
        <v>1805</v>
      </c>
      <c r="C49" s="363"/>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13" t="s">
        <v>1807</v>
      </c>
      <c r="C50" s="363"/>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13" t="s">
        <v>1809</v>
      </c>
      <c r="C51" s="363"/>
      <c r="D51" s="363"/>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4994</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374"/>
      <c r="C59" s="374"/>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115" zoomScaleNormal="115" workbookViewId="0">
      <selection activeCell="E44" sqref="E44"/>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57" t="s">
        <v>1824</v>
      </c>
      <c r="B1" s="358"/>
      <c r="C1" s="358"/>
      <c r="D1" s="358"/>
      <c r="E1" s="358"/>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https://www.wm.edu/admission/financialaid/net-price-calculator/</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359" t="s">
        <v>4998</v>
      </c>
      <c r="C4" s="360"/>
      <c r="D4" s="360"/>
      <c r="E4" s="360"/>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61" t="s">
        <v>4963</v>
      </c>
      <c r="C6" s="362"/>
      <c r="D6" s="362"/>
      <c r="E6" s="362"/>
      <c r="F6" s="362"/>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f>IF($C$24&lt;&gt;"",$C$24,"")</f>
        <v>19734</v>
      </c>
      <c r="AD7" s="241" t="s">
        <v>1827</v>
      </c>
      <c r="AE7" s="241" t="s">
        <v>1841</v>
      </c>
      <c r="AF7" s="241" t="s">
        <v>376</v>
      </c>
      <c r="AG7" s="241" t="s">
        <v>1835</v>
      </c>
      <c r="AH7" s="241" t="s">
        <v>1836</v>
      </c>
      <c r="AI7" s="241" t="s">
        <v>174</v>
      </c>
      <c r="AJ7" s="241" t="s">
        <v>174</v>
      </c>
      <c r="AK7" s="241" t="s">
        <v>174</v>
      </c>
      <c r="AL7" s="241" t="s">
        <v>1837</v>
      </c>
    </row>
    <row r="8" spans="1:38" ht="12" customHeight="1">
      <c r="A8" s="57"/>
      <c r="B8" s="363" t="s">
        <v>4959</v>
      </c>
      <c r="C8" s="362"/>
      <c r="D8" s="362"/>
      <c r="E8" s="362"/>
      <c r="F8" s="362"/>
      <c r="G8" s="23"/>
      <c r="H8" s="23"/>
      <c r="I8" s="23"/>
      <c r="J8" s="23"/>
      <c r="K8" s="23"/>
      <c r="L8" s="23"/>
      <c r="M8" s="23"/>
      <c r="N8" s="23"/>
      <c r="O8" s="23"/>
      <c r="P8" s="23"/>
      <c r="Q8" s="23"/>
      <c r="R8" s="23"/>
      <c r="S8" s="23"/>
      <c r="T8" s="23"/>
      <c r="U8" s="23"/>
      <c r="V8" s="23"/>
      <c r="W8" s="23"/>
      <c r="X8" s="23"/>
      <c r="Y8" s="23"/>
      <c r="Z8" s="23"/>
      <c r="AA8" s="241" t="s">
        <v>1842</v>
      </c>
      <c r="AB8" s="241" t="s">
        <v>1843</v>
      </c>
      <c r="AC8" s="248">
        <f>IF($C$25&lt;&gt;"",$C$25,"")</f>
        <v>19734</v>
      </c>
      <c r="AD8" s="241" t="s">
        <v>1827</v>
      </c>
      <c r="AE8" s="241" t="s">
        <v>1841</v>
      </c>
      <c r="AF8" s="241" t="s">
        <v>376</v>
      </c>
      <c r="AG8" s="241" t="s">
        <v>1835</v>
      </c>
      <c r="AH8" s="241" t="s">
        <v>1836</v>
      </c>
      <c r="AI8" s="241" t="s">
        <v>174</v>
      </c>
      <c r="AJ8" s="241" t="s">
        <v>174</v>
      </c>
      <c r="AK8" s="241" t="s">
        <v>174</v>
      </c>
      <c r="AL8" s="241" t="s">
        <v>1837</v>
      </c>
    </row>
    <row r="9" spans="1:38" ht="13.5" customHeight="1">
      <c r="A9" s="39"/>
      <c r="B9" s="362"/>
      <c r="C9" s="362"/>
      <c r="D9" s="362"/>
      <c r="E9" s="362"/>
      <c r="F9" s="362"/>
      <c r="G9" s="23"/>
      <c r="H9" s="23"/>
      <c r="I9" s="23"/>
      <c r="J9" s="23"/>
      <c r="K9" s="23"/>
      <c r="L9" s="23"/>
      <c r="M9" s="23"/>
      <c r="N9" s="23"/>
      <c r="O9" s="23"/>
      <c r="P9" s="23"/>
      <c r="Q9" s="23"/>
      <c r="R9" s="23"/>
      <c r="S9" s="23"/>
      <c r="T9" s="23"/>
      <c r="U9" s="23"/>
      <c r="V9" s="23"/>
      <c r="W9" s="23"/>
      <c r="X9" s="23"/>
      <c r="Y9" s="23"/>
      <c r="Z9" s="23"/>
      <c r="AA9" s="241" t="s">
        <v>1844</v>
      </c>
      <c r="AB9" s="241" t="s">
        <v>1845</v>
      </c>
      <c r="AC9" s="248">
        <f>IF($C$26&lt;&gt;"",$C$26,"")</f>
        <v>46177</v>
      </c>
      <c r="AD9" s="241" t="s">
        <v>1827</v>
      </c>
      <c r="AE9" s="241" t="s">
        <v>1841</v>
      </c>
      <c r="AF9" s="241" t="s">
        <v>376</v>
      </c>
      <c r="AG9" s="241" t="s">
        <v>1835</v>
      </c>
      <c r="AH9" s="241" t="s">
        <v>1836</v>
      </c>
      <c r="AI9" s="241" t="s">
        <v>174</v>
      </c>
      <c r="AJ9" s="241" t="s">
        <v>174</v>
      </c>
      <c r="AK9" s="241" t="s">
        <v>174</v>
      </c>
      <c r="AL9" s="241" t="s">
        <v>1837</v>
      </c>
    </row>
    <row r="10" spans="1:38" ht="12.75" customHeight="1">
      <c r="A10" s="39"/>
      <c r="B10" s="362"/>
      <c r="C10" s="362"/>
      <c r="D10" s="362"/>
      <c r="E10" s="362"/>
      <c r="F10" s="362"/>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f>IF($C$27&lt;&gt;"",$C$27,"")</f>
        <v>46177</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364"/>
      <c r="C11" s="365"/>
      <c r="D11" s="365"/>
      <c r="E11" s="365"/>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f>IF($D$24&lt;&gt;"",$D$24,"")</f>
        <v>19734</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f>IF($D$25&lt;&gt;"",$D$25,"")</f>
        <v>19734</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355" t="s">
        <v>1850</v>
      </c>
      <c r="C13" s="356"/>
      <c r="D13" s="356"/>
      <c r="E13" s="356"/>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f>IF($D$26&lt;&gt;"",$D$26,"")</f>
        <v>46177</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66" t="s">
        <v>4960</v>
      </c>
      <c r="C14" s="356"/>
      <c r="D14" s="356"/>
      <c r="E14" s="356"/>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f>IF($D$27&lt;&gt;"",$D$27,"")</f>
        <v>46177</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355" t="s">
        <v>1853</v>
      </c>
      <c r="C15" s="362"/>
      <c r="D15" s="362"/>
      <c r="E15" s="362"/>
      <c r="F15" s="362"/>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f>IF($C$30&lt;&gt;"",$C$30,"")</f>
        <v>7501</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66" t="s">
        <v>1857</v>
      </c>
      <c r="C16" s="362"/>
      <c r="D16" s="362"/>
      <c r="E16" s="362"/>
      <c r="F16" s="362"/>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f>IF($C$31&lt;&gt;"",$C$31,"")</f>
        <v>17646</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355" t="s">
        <v>1860</v>
      </c>
      <c r="C17" s="362"/>
      <c r="D17" s="362"/>
      <c r="E17" s="362"/>
      <c r="F17" s="362"/>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f>IF($C$32&lt;&gt;"",$C$32,"")</f>
        <v>10512</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66" t="s">
        <v>1863</v>
      </c>
      <c r="C18" s="362"/>
      <c r="D18" s="362"/>
      <c r="E18" s="362"/>
      <c r="F18" s="362"/>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f>IF($C$33&lt;&gt;"",$C$33,"")</f>
        <v>7134</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f>IF($D$30&lt;&gt;"",$D$30,"")</f>
        <v>7501</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f>IF($D$31&lt;&gt;"",$D$31,"")</f>
        <v>17646</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f>IF($D$32&lt;&gt;"",$D$32,"")</f>
        <v>10512</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f>IF($D$33&lt;&gt;"",$D$33,"")</f>
        <v>7134</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v>19734</v>
      </c>
      <c r="D24" s="120">
        <v>19734</v>
      </c>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v>19734</v>
      </c>
      <c r="D25" s="120">
        <v>19734</v>
      </c>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f>IF($D$40&lt;&gt;"",$D$40,"")</f>
        <v>12</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v>46177</v>
      </c>
      <c r="D26" s="120">
        <v>46177</v>
      </c>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f>IF($E$40&lt;&gt;"",$E$40,"")</f>
        <v>18</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v>46177</v>
      </c>
      <c r="D27" s="120">
        <v>46177</v>
      </c>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No</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Yes</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f>IF($D$45&lt;&gt;"",$D$45,"")</f>
        <v>0.126</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v>7501</v>
      </c>
      <c r="D30" s="120">
        <v>7501</v>
      </c>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f>IF($C$49&lt;&gt;"",$C$49,"")</f>
        <v>900</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v>17646</v>
      </c>
      <c r="D31" s="120">
        <v>17646</v>
      </c>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f>IF($C$53&lt;&gt;"",$C$53,"")</f>
        <v>785</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v>10512</v>
      </c>
      <c r="D32" s="120">
        <v>10512</v>
      </c>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f>IF($C$54&lt;&gt;"",$C$54,"")</f>
        <v>2000</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v>7134</v>
      </c>
      <c r="D33" s="120">
        <v>7134</v>
      </c>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f>IF($D$49&lt;&gt;"",$D$49,"")</f>
        <v>900</v>
      </c>
      <c r="AD33" s="241" t="s">
        <v>1827</v>
      </c>
      <c r="AE33" s="241" t="s">
        <v>1893</v>
      </c>
      <c r="AF33" s="241" t="s">
        <v>376</v>
      </c>
      <c r="AG33" s="241" t="s">
        <v>1835</v>
      </c>
      <c r="AH33" s="241" t="s">
        <v>1900</v>
      </c>
      <c r="AI33" s="241" t="s">
        <v>174</v>
      </c>
      <c r="AJ33" s="241" t="s">
        <v>174</v>
      </c>
      <c r="AK33" s="241" t="s">
        <v>174</v>
      </c>
      <c r="AL33" s="241" t="s">
        <v>1837</v>
      </c>
    </row>
    <row r="34" spans="1:38">
      <c r="A34" s="39"/>
      <c r="B34" s="35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f>IF($D$51&lt;&gt;"",$D$51,"")</f>
        <v>7134</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367" t="s">
        <v>1903</v>
      </c>
      <c r="C35" s="368"/>
      <c r="D35" s="368"/>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f>IF($D$53&lt;&gt;"",$D$53,"")</f>
        <v>965</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f>IF($D$54&lt;&gt;"",$D$54,"")</f>
        <v>2000</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f>IF($E$49&lt;&gt;"",$E$49,"")</f>
        <v>900</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3"/>
      <c r="C38" s="362"/>
      <c r="D38" s="362"/>
      <c r="E38" s="362"/>
      <c r="F38" s="362"/>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f>IF($E$50&lt;&gt;"",$E$50,"")</f>
        <v>10512</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369"/>
      <c r="C39" s="356"/>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f>IF($E$51&lt;&gt;"",$E$51,"")</f>
        <v>7134</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370" t="s">
        <v>1913</v>
      </c>
      <c r="C40" s="371"/>
      <c r="D40" s="108">
        <v>12</v>
      </c>
      <c r="E40" s="108">
        <v>18</v>
      </c>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f>IF($E$52&lt;&gt;"",$E$52,"")</f>
        <v>17646</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f>IF($E$53&lt;&gt;"",$E$53,"")</f>
        <v>965</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369"/>
      <c r="C42" s="356"/>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f>IF($E$54&lt;&gt;"",$E$54,"")</f>
        <v>2000</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370" t="s">
        <v>1884</v>
      </c>
      <c r="C43" s="371"/>
      <c r="D43" s="100" t="s">
        <v>1387</v>
      </c>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3" t="s">
        <v>1923</v>
      </c>
      <c r="C44" s="356"/>
      <c r="D44" s="100" t="s">
        <v>4974</v>
      </c>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f>IF($C$60&lt;&gt;"",$C$60,"")</f>
        <v>657</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3" t="s">
        <v>1926</v>
      </c>
      <c r="C45" s="356"/>
      <c r="D45" s="284">
        <v>0.126</v>
      </c>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f>IF($C$61&lt;&gt;"",$C$61,"")</f>
        <v>657</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372"/>
      <c r="C46" s="356"/>
      <c r="D46" s="356"/>
      <c r="E46" s="356"/>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f>IF($C$62&lt;&gt;"",$C$62,"")</f>
        <v>1538</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73" t="s">
        <v>1932</v>
      </c>
      <c r="C47" s="365"/>
      <c r="D47" s="365"/>
      <c r="E47" s="365"/>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f>IF($C$63&lt;&gt;"",$C$63,"")</f>
        <v>1538</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v>900</v>
      </c>
      <c r="D49" s="120">
        <v>900</v>
      </c>
      <c r="E49" s="120">
        <v>900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v>10512</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v>7134</v>
      </c>
      <c r="E51" s="120">
        <v>7134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v>17646</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v>785</v>
      </c>
      <c r="D53" s="120">
        <v>965</v>
      </c>
      <c r="E53" s="120">
        <v>965</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v>2000</v>
      </c>
      <c r="D54" s="120">
        <v>2000</v>
      </c>
      <c r="E54" s="120">
        <v>2000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74" t="s">
        <v>1937</v>
      </c>
      <c r="C55" s="356"/>
      <c r="D55" s="356"/>
      <c r="E55" s="356"/>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73" t="s">
        <v>1939</v>
      </c>
      <c r="C57" s="365"/>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v>657</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v>657</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v>1538</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v>1538</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35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66"/>
    <cfRule type="duplicateValues" dxfId="15" priority="67"/>
  </conditionalFormatting>
  <hyperlinks>
    <hyperlink ref="B4" r:id="rId1" xr:uid="{340C7489-2541-4998-AFEC-5582C0516DBF}"/>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B1" zoomScale="110" zoomScaleNormal="110" workbookViewId="0">
      <selection activeCell="B3" sqref="B3:F3"/>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57" t="s">
        <v>1941</v>
      </c>
      <c r="B1" s="358"/>
      <c r="C1" s="358"/>
      <c r="D1" s="358"/>
      <c r="E1" s="358"/>
      <c r="F1" s="358"/>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43" t="s">
        <v>1945</v>
      </c>
      <c r="C3" s="443"/>
      <c r="D3" s="443"/>
      <c r="E3" s="443"/>
      <c r="F3" s="443"/>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66"/>
      <c r="C4" s="356"/>
      <c r="D4" s="356"/>
      <c r="E4" s="356"/>
      <c r="F4" s="356"/>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66" t="s">
        <v>1951</v>
      </c>
      <c r="C5" s="366"/>
      <c r="D5" s="366"/>
      <c r="E5" s="366"/>
      <c r="F5" s="366"/>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66" t="s">
        <v>1954</v>
      </c>
      <c r="C6" s="366"/>
      <c r="D6" s="366"/>
      <c r="E6" s="366"/>
      <c r="F6" s="366"/>
      <c r="G6" s="24"/>
      <c r="H6" s="24"/>
      <c r="I6" s="24"/>
      <c r="J6" s="24"/>
      <c r="K6" s="24"/>
      <c r="L6" s="24"/>
      <c r="M6" s="24"/>
      <c r="N6" s="24"/>
      <c r="O6" s="24"/>
      <c r="P6" s="24"/>
      <c r="Q6" s="24"/>
      <c r="R6" s="24"/>
      <c r="S6" s="24"/>
      <c r="T6" s="24"/>
      <c r="U6" s="24"/>
      <c r="V6" s="24"/>
      <c r="W6" s="24"/>
      <c r="X6" s="24"/>
      <c r="Y6" s="24"/>
      <c r="Z6" s="24"/>
      <c r="AA6" s="25" t="s">
        <v>1955</v>
      </c>
      <c r="AB6" s="25" t="s">
        <v>1956</v>
      </c>
      <c r="AC6" s="14">
        <f>IF($E$46&lt;&gt;"",$E$46,"")</f>
        <v>6947842</v>
      </c>
      <c r="AD6" s="25" t="s">
        <v>1943</v>
      </c>
      <c r="AE6" s="25" t="s">
        <v>1957</v>
      </c>
      <c r="AF6" s="25" t="s">
        <v>333</v>
      </c>
      <c r="AG6" s="25" t="s">
        <v>1835</v>
      </c>
      <c r="AH6" s="25" t="s">
        <v>334</v>
      </c>
      <c r="AI6" s="25" t="s">
        <v>174</v>
      </c>
      <c r="AJ6" s="25" t="s">
        <v>174</v>
      </c>
      <c r="AK6" s="25" t="s">
        <v>174</v>
      </c>
      <c r="AL6" s="25" t="s">
        <v>1837</v>
      </c>
    </row>
    <row r="7" spans="1:38" ht="44.25" customHeight="1">
      <c r="A7" s="73"/>
      <c r="B7" s="366" t="s">
        <v>1958</v>
      </c>
      <c r="C7" s="366"/>
      <c r="D7" s="366"/>
      <c r="E7" s="366"/>
      <c r="F7" s="366"/>
      <c r="G7" s="24"/>
      <c r="H7" s="24"/>
      <c r="I7" s="24"/>
      <c r="J7" s="24"/>
      <c r="K7" s="24"/>
      <c r="L7" s="24"/>
      <c r="M7" s="24"/>
      <c r="N7" s="24"/>
      <c r="O7" s="24"/>
      <c r="P7" s="24"/>
      <c r="Q7" s="24"/>
      <c r="R7" s="24"/>
      <c r="S7" s="24"/>
      <c r="T7" s="24"/>
      <c r="U7" s="24"/>
      <c r="V7" s="24"/>
      <c r="W7" s="24"/>
      <c r="X7" s="24"/>
      <c r="Y7" s="24"/>
      <c r="Z7" s="24"/>
      <c r="AA7" s="25" t="s">
        <v>1959</v>
      </c>
      <c r="AB7" s="25" t="s">
        <v>1960</v>
      </c>
      <c r="AC7" s="14">
        <f>IF($E$47&lt;&gt;"",$E$47,"")</f>
        <v>5395416</v>
      </c>
      <c r="AD7" s="25" t="s">
        <v>1943</v>
      </c>
      <c r="AE7" s="25" t="s">
        <v>1957</v>
      </c>
      <c r="AF7" s="25" t="s">
        <v>333</v>
      </c>
      <c r="AG7" s="25" t="s">
        <v>1835</v>
      </c>
      <c r="AH7" s="25" t="s">
        <v>334</v>
      </c>
      <c r="AI7" s="25" t="s">
        <v>174</v>
      </c>
      <c r="AJ7" s="25" t="s">
        <v>174</v>
      </c>
      <c r="AK7" s="25" t="s">
        <v>174</v>
      </c>
      <c r="AL7" s="25" t="s">
        <v>1837</v>
      </c>
    </row>
    <row r="8" spans="1:38" ht="30.75" customHeight="1">
      <c r="A8" s="73"/>
      <c r="B8" s="366" t="s">
        <v>1961</v>
      </c>
      <c r="C8" s="366"/>
      <c r="D8" s="366"/>
      <c r="E8" s="366"/>
      <c r="F8" s="366"/>
      <c r="G8" s="24"/>
      <c r="H8" s="24"/>
      <c r="I8" s="24"/>
      <c r="J8" s="24"/>
      <c r="K8" s="24"/>
      <c r="L8" s="24"/>
      <c r="M8" s="24"/>
      <c r="N8" s="24"/>
      <c r="O8" s="24"/>
      <c r="P8" s="24"/>
      <c r="Q8" s="24"/>
      <c r="R8" s="24"/>
      <c r="S8" s="24"/>
      <c r="T8" s="24"/>
      <c r="U8" s="24"/>
      <c r="V8" s="24"/>
      <c r="W8" s="24"/>
      <c r="X8" s="24"/>
      <c r="Y8" s="24"/>
      <c r="Z8" s="24"/>
      <c r="AA8" s="25" t="s">
        <v>1962</v>
      </c>
      <c r="AB8" s="25" t="s">
        <v>1963</v>
      </c>
      <c r="AC8" s="14">
        <f>IF($E$48&lt;&gt;"",$E$48,"")</f>
        <v>46006954</v>
      </c>
      <c r="AD8" s="25" t="s">
        <v>1943</v>
      </c>
      <c r="AE8" s="25" t="s">
        <v>1957</v>
      </c>
      <c r="AF8" s="25" t="s">
        <v>333</v>
      </c>
      <c r="AG8" s="25" t="s">
        <v>1835</v>
      </c>
      <c r="AH8" s="25" t="s">
        <v>334</v>
      </c>
      <c r="AI8" s="25" t="s">
        <v>174</v>
      </c>
      <c r="AJ8" s="25" t="s">
        <v>174</v>
      </c>
      <c r="AK8" s="25" t="s">
        <v>174</v>
      </c>
      <c r="AL8" s="25" t="s">
        <v>1837</v>
      </c>
    </row>
    <row r="9" spans="1:38" ht="28.5" customHeight="1">
      <c r="A9" s="73"/>
      <c r="B9" s="366" t="s">
        <v>1964</v>
      </c>
      <c r="C9" s="366"/>
      <c r="D9" s="366"/>
      <c r="E9" s="366"/>
      <c r="F9" s="366"/>
      <c r="G9" s="24"/>
      <c r="H9" s="24"/>
      <c r="I9" s="24"/>
      <c r="J9" s="24"/>
      <c r="K9" s="24"/>
      <c r="L9" s="24"/>
      <c r="M9" s="24"/>
      <c r="N9" s="24"/>
      <c r="O9" s="24"/>
      <c r="P9" s="24"/>
      <c r="Q9" s="24"/>
      <c r="R9" s="24"/>
      <c r="S9" s="24"/>
      <c r="T9" s="24"/>
      <c r="U9" s="24"/>
      <c r="V9" s="24"/>
      <c r="W9" s="24"/>
      <c r="X9" s="24"/>
      <c r="Y9" s="24"/>
      <c r="Z9" s="24"/>
      <c r="AA9" s="25" t="s">
        <v>1965</v>
      </c>
      <c r="AB9" s="25" t="s">
        <v>1966</v>
      </c>
      <c r="AC9" s="14">
        <f>IF($E$49&lt;&gt;"",$E$49,"")</f>
        <v>1728270</v>
      </c>
      <c r="AD9" s="25" t="s">
        <v>1943</v>
      </c>
      <c r="AE9" s="25" t="s">
        <v>1957</v>
      </c>
      <c r="AF9" s="25" t="s">
        <v>333</v>
      </c>
      <c r="AG9" s="25" t="s">
        <v>1835</v>
      </c>
      <c r="AH9" s="25" t="s">
        <v>334</v>
      </c>
      <c r="AI9" s="25" t="s">
        <v>174</v>
      </c>
      <c r="AJ9" s="25" t="s">
        <v>174</v>
      </c>
      <c r="AK9" s="25" t="s">
        <v>174</v>
      </c>
      <c r="AL9" s="25" t="s">
        <v>1837</v>
      </c>
    </row>
    <row r="10" spans="1:38" ht="44.25" customHeight="1">
      <c r="A10" s="73"/>
      <c r="B10" s="366" t="s">
        <v>1967</v>
      </c>
      <c r="C10" s="366"/>
      <c r="D10" s="366"/>
      <c r="E10" s="366"/>
      <c r="F10" s="366"/>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60078482</v>
      </c>
      <c r="AD10" s="25" t="s">
        <v>1943</v>
      </c>
      <c r="AE10" s="25" t="s">
        <v>1957</v>
      </c>
      <c r="AF10" s="25" t="s">
        <v>333</v>
      </c>
      <c r="AG10" s="25" t="s">
        <v>1835</v>
      </c>
      <c r="AH10" s="25" t="s">
        <v>334</v>
      </c>
      <c r="AI10" s="25" t="s">
        <v>174</v>
      </c>
      <c r="AJ10" s="25" t="s">
        <v>174</v>
      </c>
      <c r="AK10" s="25" t="s">
        <v>174</v>
      </c>
      <c r="AL10" s="25" t="s">
        <v>1837</v>
      </c>
    </row>
    <row r="11" spans="1:38" ht="31.5" customHeight="1">
      <c r="A11" s="73"/>
      <c r="B11" s="366" t="s">
        <v>1970</v>
      </c>
      <c r="C11" s="366"/>
      <c r="D11" s="366"/>
      <c r="E11" s="366"/>
      <c r="F11" s="366"/>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10656376</v>
      </c>
      <c r="AD11" s="25" t="s">
        <v>1943</v>
      </c>
      <c r="AE11" s="25" t="s">
        <v>1957</v>
      </c>
      <c r="AF11" s="25" t="s">
        <v>333</v>
      </c>
      <c r="AG11" s="25" t="s">
        <v>1835</v>
      </c>
      <c r="AH11" s="25" t="s">
        <v>334</v>
      </c>
      <c r="AI11" s="25" t="s">
        <v>174</v>
      </c>
      <c r="AJ11" s="25" t="s">
        <v>174</v>
      </c>
      <c r="AK11" s="25" t="s">
        <v>174</v>
      </c>
      <c r="AL11" s="25" t="s">
        <v>1837</v>
      </c>
    </row>
    <row r="12" spans="1:38" ht="31.5" customHeight="1">
      <c r="A12" s="73"/>
      <c r="B12" s="366" t="s">
        <v>1973</v>
      </c>
      <c r="C12" s="366"/>
      <c r="D12" s="366"/>
      <c r="E12" s="366"/>
      <c r="F12" s="366"/>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598817</v>
      </c>
      <c r="AD12" s="25" t="s">
        <v>1943</v>
      </c>
      <c r="AE12" s="25" t="s">
        <v>1957</v>
      </c>
      <c r="AF12" s="25" t="s">
        <v>333</v>
      </c>
      <c r="AG12" s="25" t="s">
        <v>1835</v>
      </c>
      <c r="AH12" s="25" t="s">
        <v>334</v>
      </c>
      <c r="AI12" s="25" t="s">
        <v>174</v>
      </c>
      <c r="AJ12" s="25" t="s">
        <v>174</v>
      </c>
      <c r="AK12" s="25" t="s">
        <v>174</v>
      </c>
      <c r="AL12" s="25" t="s">
        <v>1837</v>
      </c>
    </row>
    <row r="13" spans="1:38" ht="65.25" customHeight="1">
      <c r="A13" s="73"/>
      <c r="B13" s="366" t="s">
        <v>1976</v>
      </c>
      <c r="C13" s="366"/>
      <c r="D13" s="366"/>
      <c r="E13" s="366"/>
      <c r="F13" s="366"/>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355" t="s">
        <v>145</v>
      </c>
      <c r="C14" s="356"/>
      <c r="D14" s="356"/>
      <c r="E14" s="356"/>
      <c r="F14" s="356"/>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11255193</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66" t="s">
        <v>1982</v>
      </c>
      <c r="E15" s="366"/>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5550159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66" t="s">
        <v>1986</v>
      </c>
      <c r="E16" s="366"/>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1000121</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66" t="s">
        <v>1990</v>
      </c>
      <c r="E17" s="366"/>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1124243</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66" t="s">
        <v>1994</v>
      </c>
      <c r="E18" s="366"/>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284063</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197647</v>
      </c>
      <c r="AD19" s="25" t="s">
        <v>1943</v>
      </c>
      <c r="AE19" s="25" t="s">
        <v>1996</v>
      </c>
      <c r="AF19" s="25" t="s">
        <v>333</v>
      </c>
      <c r="AG19" s="25" t="s">
        <v>1835</v>
      </c>
      <c r="AH19" s="25" t="s">
        <v>334</v>
      </c>
      <c r="AI19" s="25" t="s">
        <v>174</v>
      </c>
      <c r="AJ19" s="25" t="s">
        <v>174</v>
      </c>
      <c r="AK19" s="25" t="s">
        <v>174</v>
      </c>
      <c r="AL19" s="25" t="s">
        <v>1837</v>
      </c>
    </row>
    <row r="20" spans="1:38" ht="31.5" customHeight="1">
      <c r="A20" s="73"/>
      <c r="B20" s="366" t="s">
        <v>1999</v>
      </c>
      <c r="C20" s="356"/>
      <c r="D20" s="356"/>
      <c r="E20" s="356"/>
      <c r="F20" s="356"/>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6628377</v>
      </c>
      <c r="AD20" s="25" t="s">
        <v>1943</v>
      </c>
      <c r="AE20" s="25" t="s">
        <v>1996</v>
      </c>
      <c r="AF20" s="25" t="s">
        <v>333</v>
      </c>
      <c r="AG20" s="25" t="s">
        <v>1835</v>
      </c>
      <c r="AH20" s="25" t="s">
        <v>334</v>
      </c>
      <c r="AI20" s="25" t="s">
        <v>174</v>
      </c>
      <c r="AJ20" s="25" t="s">
        <v>174</v>
      </c>
      <c r="AK20" s="25" t="s">
        <v>174</v>
      </c>
      <c r="AL20" s="25" t="s">
        <v>1837</v>
      </c>
    </row>
    <row r="21" spans="1:38" ht="32.25" customHeight="1">
      <c r="A21" s="73"/>
      <c r="B21" s="366" t="s">
        <v>2001</v>
      </c>
      <c r="C21" s="356"/>
      <c r="D21" s="356"/>
      <c r="E21" s="356"/>
      <c r="F21" s="356"/>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2072540</v>
      </c>
      <c r="AD21" s="25" t="s">
        <v>1943</v>
      </c>
      <c r="AE21" s="25" t="s">
        <v>1996</v>
      </c>
      <c r="AF21" s="25" t="s">
        <v>333</v>
      </c>
      <c r="AG21" s="25" t="s">
        <v>1835</v>
      </c>
      <c r="AH21" s="25" t="s">
        <v>334</v>
      </c>
      <c r="AI21" s="25" t="s">
        <v>174</v>
      </c>
      <c r="AJ21" s="25" t="s">
        <v>174</v>
      </c>
      <c r="AK21" s="25" t="s">
        <v>174</v>
      </c>
      <c r="AL21" s="25" t="s">
        <v>1837</v>
      </c>
    </row>
    <row r="22" spans="1:38" ht="39.75" customHeight="1">
      <c r="A22" s="73"/>
      <c r="B22" s="366" t="s">
        <v>2003</v>
      </c>
      <c r="C22" s="356"/>
      <c r="D22" s="356"/>
      <c r="E22" s="356"/>
      <c r="F22" s="356"/>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9182627</v>
      </c>
      <c r="AD22" s="25" t="s">
        <v>1943</v>
      </c>
      <c r="AE22" s="25" t="s">
        <v>1996</v>
      </c>
      <c r="AF22" s="25" t="s">
        <v>333</v>
      </c>
      <c r="AG22" s="25" t="s">
        <v>1835</v>
      </c>
      <c r="AH22" s="25" t="s">
        <v>334</v>
      </c>
      <c r="AI22" s="25" t="s">
        <v>174</v>
      </c>
      <c r="AJ22" s="25" t="s">
        <v>174</v>
      </c>
      <c r="AK22" s="25" t="s">
        <v>174</v>
      </c>
      <c r="AL22" s="25" t="s">
        <v>1837</v>
      </c>
    </row>
    <row r="23" spans="1:38" ht="25.5" customHeight="1">
      <c r="A23" s="73"/>
      <c r="B23" s="366" t="s">
        <v>2005</v>
      </c>
      <c r="C23" s="356"/>
      <c r="D23" s="356"/>
      <c r="E23" s="356"/>
      <c r="F23" s="356"/>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6992192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444"/>
      <c r="C25" s="356"/>
      <c r="D25" s="356"/>
      <c r="E25" s="356"/>
      <c r="F25" s="356"/>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6992192</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5516087</v>
      </c>
      <c r="AD26" s="25" t="s">
        <v>1943</v>
      </c>
      <c r="AE26" s="25" t="s">
        <v>1996</v>
      </c>
      <c r="AF26" s="25" t="s">
        <v>333</v>
      </c>
      <c r="AG26" s="25" t="s">
        <v>1835</v>
      </c>
      <c r="AH26" s="25" t="s">
        <v>334</v>
      </c>
      <c r="AI26" s="25" t="s">
        <v>174</v>
      </c>
      <c r="AJ26" s="25" t="s">
        <v>174</v>
      </c>
      <c r="AK26" s="25" t="s">
        <v>174</v>
      </c>
      <c r="AL26" s="25" t="s">
        <v>1837</v>
      </c>
    </row>
    <row r="27" spans="1:38" ht="17.45" customHeight="1">
      <c r="A27" s="73"/>
      <c r="B27" s="445" t="s">
        <v>2010</v>
      </c>
      <c r="C27" s="356"/>
      <c r="D27" s="356"/>
      <c r="E27" s="356"/>
      <c r="F27" s="356"/>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15777</v>
      </c>
      <c r="AD27" s="25" t="s">
        <v>1943</v>
      </c>
      <c r="AE27" s="25" t="s">
        <v>1996</v>
      </c>
      <c r="AF27" s="25" t="s">
        <v>333</v>
      </c>
      <c r="AG27" s="25" t="s">
        <v>1835</v>
      </c>
      <c r="AH27" s="25" t="s">
        <v>334</v>
      </c>
      <c r="AI27" s="25" t="s">
        <v>174</v>
      </c>
      <c r="AJ27" s="25" t="s">
        <v>174</v>
      </c>
      <c r="AK27" s="25" t="s">
        <v>174</v>
      </c>
      <c r="AL27" s="25" t="s">
        <v>1837</v>
      </c>
    </row>
    <row r="28" spans="1:38" ht="12.75" customHeight="1">
      <c r="A28" s="73"/>
      <c r="B28" s="446"/>
      <c r="C28" s="356"/>
      <c r="D28" s="356"/>
      <c r="E28" s="356"/>
      <c r="F28" s="356"/>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8258553</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66" t="s">
        <v>2014</v>
      </c>
      <c r="C29" s="356"/>
      <c r="D29" s="356"/>
      <c r="E29" s="356"/>
      <c r="F29" s="356"/>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1613</v>
      </c>
      <c r="AD29" s="25" t="s">
        <v>1943</v>
      </c>
      <c r="AE29" s="25" t="s">
        <v>2017</v>
      </c>
      <c r="AF29" s="25" t="s">
        <v>333</v>
      </c>
      <c r="AG29" s="25" t="s">
        <v>1835</v>
      </c>
      <c r="AH29" s="25" t="s">
        <v>335</v>
      </c>
      <c r="AI29" s="25" t="s">
        <v>174</v>
      </c>
      <c r="AJ29" s="25" t="s">
        <v>336</v>
      </c>
      <c r="AK29" s="25" t="s">
        <v>174</v>
      </c>
      <c r="AL29" s="25" t="s">
        <v>338</v>
      </c>
    </row>
    <row r="30" spans="1:38" ht="27" customHeight="1">
      <c r="A30" s="73"/>
      <c r="B30" s="366" t="s">
        <v>2018</v>
      </c>
      <c r="C30" s="356"/>
      <c r="D30" s="356"/>
      <c r="E30" s="356"/>
      <c r="F30" s="356"/>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1230</v>
      </c>
      <c r="AD30" s="25" t="s">
        <v>1943</v>
      </c>
      <c r="AE30" s="25" t="s">
        <v>2017</v>
      </c>
      <c r="AF30" s="25" t="s">
        <v>333</v>
      </c>
      <c r="AG30" s="25" t="s">
        <v>1835</v>
      </c>
      <c r="AH30" s="25" t="s">
        <v>335</v>
      </c>
      <c r="AI30" s="25" t="s">
        <v>174</v>
      </c>
      <c r="AJ30" s="25" t="s">
        <v>336</v>
      </c>
      <c r="AK30" s="25" t="s">
        <v>174</v>
      </c>
      <c r="AL30" s="25" t="s">
        <v>338</v>
      </c>
    </row>
    <row r="31" spans="1:38" ht="12.75" customHeight="1">
      <c r="A31" s="73"/>
      <c r="B31" s="366" t="s">
        <v>2021</v>
      </c>
      <c r="C31" s="356"/>
      <c r="D31" s="356"/>
      <c r="E31" s="356"/>
      <c r="F31" s="356"/>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550</v>
      </c>
      <c r="AD31" s="25" t="s">
        <v>1943</v>
      </c>
      <c r="AE31" s="25" t="s">
        <v>2017</v>
      </c>
      <c r="AF31" s="25" t="s">
        <v>333</v>
      </c>
      <c r="AG31" s="25" t="s">
        <v>1835</v>
      </c>
      <c r="AH31" s="25" t="s">
        <v>335</v>
      </c>
      <c r="AI31" s="25" t="s">
        <v>174</v>
      </c>
      <c r="AJ31" s="25" t="s">
        <v>336</v>
      </c>
      <c r="AK31" s="25" t="s">
        <v>174</v>
      </c>
      <c r="AL31" s="25" t="s">
        <v>338</v>
      </c>
    </row>
    <row r="32" spans="1:38" ht="27" customHeight="1">
      <c r="A32" s="73"/>
      <c r="B32" s="366" t="s">
        <v>2024</v>
      </c>
      <c r="C32" s="356"/>
      <c r="D32" s="356"/>
      <c r="E32" s="356"/>
      <c r="F32" s="356"/>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528</v>
      </c>
      <c r="AD32" s="25" t="s">
        <v>1943</v>
      </c>
      <c r="AE32" s="25" t="s">
        <v>2017</v>
      </c>
      <c r="AF32" s="25" t="s">
        <v>333</v>
      </c>
      <c r="AG32" s="25" t="s">
        <v>1835</v>
      </c>
      <c r="AH32" s="25" t="s">
        <v>335</v>
      </c>
      <c r="AI32" s="25" t="s">
        <v>174</v>
      </c>
      <c r="AJ32" s="25" t="s">
        <v>336</v>
      </c>
      <c r="AK32" s="25" t="s">
        <v>174</v>
      </c>
      <c r="AL32" s="25" t="s">
        <v>338</v>
      </c>
    </row>
    <row r="33" spans="1:38" ht="49.5" customHeight="1">
      <c r="A33" s="73"/>
      <c r="B33" s="366" t="s">
        <v>2027</v>
      </c>
      <c r="C33" s="356"/>
      <c r="D33" s="356"/>
      <c r="E33" s="356"/>
      <c r="F33" s="356"/>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497</v>
      </c>
      <c r="AD33" s="25" t="s">
        <v>1943</v>
      </c>
      <c r="AE33" s="25" t="s">
        <v>2017</v>
      </c>
      <c r="AF33" s="25" t="s">
        <v>333</v>
      </c>
      <c r="AG33" s="25" t="s">
        <v>1835</v>
      </c>
      <c r="AH33" s="25" t="s">
        <v>335</v>
      </c>
      <c r="AI33" s="25" t="s">
        <v>174</v>
      </c>
      <c r="AJ33" s="25" t="s">
        <v>336</v>
      </c>
      <c r="AK33" s="25" t="s">
        <v>174</v>
      </c>
      <c r="AL33" s="25" t="s">
        <v>338</v>
      </c>
    </row>
    <row r="34" spans="1:38" ht="13.5" customHeight="1">
      <c r="A34" s="73"/>
      <c r="B34" s="444"/>
      <c r="C34" s="356"/>
      <c r="D34" s="356"/>
      <c r="E34" s="356"/>
      <c r="F34" s="356"/>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201</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283</v>
      </c>
      <c r="AD35" s="25" t="s">
        <v>1943</v>
      </c>
      <c r="AE35" s="25" t="s">
        <v>2017</v>
      </c>
      <c r="AF35" s="25" t="s">
        <v>333</v>
      </c>
      <c r="AG35" s="25" t="s">
        <v>1835</v>
      </c>
      <c r="AH35" s="25" t="s">
        <v>335</v>
      </c>
      <c r="AI35" s="25" t="s">
        <v>174</v>
      </c>
      <c r="AJ35" s="25" t="s">
        <v>336</v>
      </c>
      <c r="AK35" s="25" t="s">
        <v>174</v>
      </c>
      <c r="AL35" s="25" t="s">
        <v>338</v>
      </c>
    </row>
    <row r="36" spans="1:38" ht="12.75" customHeight="1">
      <c r="A36" s="73"/>
      <c r="B36" s="366"/>
      <c r="C36" s="356"/>
      <c r="D36" s="356"/>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169</v>
      </c>
      <c r="AD36" s="25" t="s">
        <v>1943</v>
      </c>
      <c r="AE36" s="25" t="s">
        <v>2017</v>
      </c>
      <c r="AF36" s="25" t="s">
        <v>333</v>
      </c>
      <c r="AG36" s="25" t="s">
        <v>1835</v>
      </c>
      <c r="AH36" s="25" t="s">
        <v>335</v>
      </c>
      <c r="AI36" s="25" t="s">
        <v>174</v>
      </c>
      <c r="AJ36" s="25" t="s">
        <v>336</v>
      </c>
      <c r="AK36" s="25" t="s">
        <v>174</v>
      </c>
      <c r="AL36" s="25" t="s">
        <v>338</v>
      </c>
    </row>
    <row r="37" spans="1:38" ht="27" customHeight="1">
      <c r="A37" s="73"/>
      <c r="B37" s="366" t="s">
        <v>2038</v>
      </c>
      <c r="C37" s="366"/>
      <c r="D37" s="447"/>
      <c r="E37" s="126"/>
      <c r="F37" s="126" t="s">
        <v>4995</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0.82</v>
      </c>
      <c r="AD37" s="25" t="s">
        <v>1943</v>
      </c>
      <c r="AE37" s="25" t="s">
        <v>2017</v>
      </c>
      <c r="AF37" s="25" t="s">
        <v>333</v>
      </c>
      <c r="AG37" s="25" t="s">
        <v>1835</v>
      </c>
      <c r="AH37" s="25" t="s">
        <v>335</v>
      </c>
      <c r="AI37" s="25" t="s">
        <v>174</v>
      </c>
      <c r="AJ37" s="25" t="s">
        <v>336</v>
      </c>
      <c r="AK37" s="25" t="s">
        <v>174</v>
      </c>
      <c r="AL37" s="25" t="s">
        <v>1705</v>
      </c>
    </row>
    <row r="38" spans="1:38" ht="12.75" customHeight="1">
      <c r="A38" s="73"/>
      <c r="B38" s="363" t="s">
        <v>2041</v>
      </c>
      <c r="C38" s="363"/>
      <c r="D38" s="363"/>
      <c r="E38" s="363"/>
      <c r="F38" s="363"/>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33452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22933</v>
      </c>
      <c r="AD39" s="25" t="s">
        <v>1943</v>
      </c>
      <c r="AE39" s="25" t="s">
        <v>2017</v>
      </c>
      <c r="AF39" s="25" t="s">
        <v>333</v>
      </c>
      <c r="AG39" s="25" t="s">
        <v>1835</v>
      </c>
      <c r="AH39" s="25" t="s">
        <v>335</v>
      </c>
      <c r="AI39" s="25" t="s">
        <v>174</v>
      </c>
      <c r="AJ39" s="25" t="s">
        <v>336</v>
      </c>
      <c r="AK39" s="25" t="s">
        <v>174</v>
      </c>
      <c r="AL39" s="25" t="s">
        <v>1837</v>
      </c>
    </row>
    <row r="40" spans="1:38" ht="12.75" customHeight="1">
      <c r="A40" s="57"/>
      <c r="B40" s="448" t="s">
        <v>1947</v>
      </c>
      <c r="C40" s="374"/>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3132</v>
      </c>
      <c r="AD40" s="25" t="s">
        <v>1943</v>
      </c>
      <c r="AE40" s="25" t="s">
        <v>2017</v>
      </c>
      <c r="AF40" s="25" t="s">
        <v>333</v>
      </c>
      <c r="AG40" s="25" t="s">
        <v>1835</v>
      </c>
      <c r="AH40" s="25" t="s">
        <v>335</v>
      </c>
      <c r="AI40" s="25" t="s">
        <v>174</v>
      </c>
      <c r="AJ40" s="25" t="s">
        <v>336</v>
      </c>
      <c r="AK40" s="25" t="s">
        <v>174</v>
      </c>
      <c r="AL40" s="25" t="s">
        <v>1837</v>
      </c>
    </row>
    <row r="41" spans="1:38" ht="12.75" customHeight="1">
      <c r="A41" s="57"/>
      <c r="B41" s="448" t="s">
        <v>1950</v>
      </c>
      <c r="C41" s="374"/>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2888</v>
      </c>
      <c r="AD41" s="25" t="s">
        <v>1943</v>
      </c>
      <c r="AE41" s="25" t="s">
        <v>2017</v>
      </c>
      <c r="AF41" s="25" t="s">
        <v>333</v>
      </c>
      <c r="AG41" s="25" t="s">
        <v>1835</v>
      </c>
      <c r="AH41" s="25" t="s">
        <v>335</v>
      </c>
      <c r="AI41" s="25" t="s">
        <v>174</v>
      </c>
      <c r="AJ41" s="25" t="s">
        <v>336</v>
      </c>
      <c r="AK41" s="25" t="s">
        <v>174</v>
      </c>
      <c r="AL41" s="25" t="s">
        <v>1837</v>
      </c>
    </row>
    <row r="42" spans="1:38" ht="12.75" customHeight="1">
      <c r="A42" s="57" t="s">
        <v>4995</v>
      </c>
      <c r="B42" s="448" t="s">
        <v>1953</v>
      </c>
      <c r="C42" s="374"/>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6971</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3843</v>
      </c>
      <c r="AD43" s="25" t="s">
        <v>1943</v>
      </c>
      <c r="AE43" s="25" t="s">
        <v>2017</v>
      </c>
      <c r="AF43" s="25" t="s">
        <v>333</v>
      </c>
      <c r="AG43" s="25" t="s">
        <v>1835</v>
      </c>
      <c r="AH43" s="25" t="s">
        <v>334</v>
      </c>
      <c r="AI43" s="25" t="s">
        <v>174</v>
      </c>
      <c r="AJ43" s="25" t="s">
        <v>336</v>
      </c>
      <c r="AK43" s="25" t="s">
        <v>174</v>
      </c>
      <c r="AL43" s="25" t="s">
        <v>338</v>
      </c>
    </row>
    <row r="44" spans="1:38" ht="51">
      <c r="A44" s="73"/>
      <c r="B44" s="416" t="s">
        <v>2052</v>
      </c>
      <c r="C44" s="450"/>
      <c r="D44" s="451"/>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2339</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2288</v>
      </c>
      <c r="AD45" s="25" t="s">
        <v>1943</v>
      </c>
      <c r="AE45" s="25" t="s">
        <v>2017</v>
      </c>
      <c r="AF45" s="25" t="s">
        <v>333</v>
      </c>
      <c r="AG45" s="25" t="s">
        <v>1835</v>
      </c>
      <c r="AH45" s="25" t="s">
        <v>334</v>
      </c>
      <c r="AI45" s="25" t="s">
        <v>174</v>
      </c>
      <c r="AJ45" s="25" t="s">
        <v>336</v>
      </c>
      <c r="AK45" s="25" t="s">
        <v>174</v>
      </c>
      <c r="AL45" s="25" t="s">
        <v>338</v>
      </c>
    </row>
    <row r="46" spans="1:38" ht="12.75" customHeight="1">
      <c r="A46" s="73"/>
      <c r="B46" s="449" t="s">
        <v>1956</v>
      </c>
      <c r="C46" s="399"/>
      <c r="D46" s="389"/>
      <c r="E46" s="288">
        <v>6947842</v>
      </c>
      <c r="F46" s="288">
        <v>284063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2151</v>
      </c>
      <c r="AD46" s="25" t="s">
        <v>1943</v>
      </c>
      <c r="AE46" s="25" t="s">
        <v>2017</v>
      </c>
      <c r="AF46" s="25" t="s">
        <v>333</v>
      </c>
      <c r="AG46" s="25" t="s">
        <v>1835</v>
      </c>
      <c r="AH46" s="25" t="s">
        <v>334</v>
      </c>
      <c r="AI46" s="25" t="s">
        <v>174</v>
      </c>
      <c r="AJ46" s="25" t="s">
        <v>336</v>
      </c>
      <c r="AK46" s="25" t="s">
        <v>174</v>
      </c>
      <c r="AL46" s="25" t="s">
        <v>338</v>
      </c>
    </row>
    <row r="47" spans="1:38" ht="26.25" customHeight="1">
      <c r="A47" s="73"/>
      <c r="B47" s="411" t="s">
        <v>2059</v>
      </c>
      <c r="C47" s="399"/>
      <c r="D47" s="389"/>
      <c r="E47" s="288">
        <v>5395416</v>
      </c>
      <c r="F47" s="288">
        <v>197647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1078</v>
      </c>
      <c r="AD47" s="25" t="s">
        <v>1943</v>
      </c>
      <c r="AE47" s="25" t="s">
        <v>2017</v>
      </c>
      <c r="AF47" s="25" t="s">
        <v>333</v>
      </c>
      <c r="AG47" s="25" t="s">
        <v>1835</v>
      </c>
      <c r="AH47" s="25" t="s">
        <v>334</v>
      </c>
      <c r="AI47" s="25" t="s">
        <v>174</v>
      </c>
      <c r="AJ47" s="25" t="s">
        <v>336</v>
      </c>
      <c r="AK47" s="25" t="s">
        <v>174</v>
      </c>
      <c r="AL47" s="25" t="s">
        <v>338</v>
      </c>
    </row>
    <row r="48" spans="1:38" ht="40.5" customHeight="1">
      <c r="A48" s="73"/>
      <c r="B48" s="411" t="s">
        <v>2061</v>
      </c>
      <c r="C48" s="399"/>
      <c r="D48" s="389"/>
      <c r="E48" s="288">
        <v>46006954</v>
      </c>
      <c r="F48" s="288">
        <v>6628377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1037</v>
      </c>
      <c r="AD48" s="25" t="s">
        <v>1943</v>
      </c>
      <c r="AE48" s="25" t="s">
        <v>2017</v>
      </c>
      <c r="AF48" s="25" t="s">
        <v>333</v>
      </c>
      <c r="AG48" s="25" t="s">
        <v>1835</v>
      </c>
      <c r="AH48" s="25" t="s">
        <v>334</v>
      </c>
      <c r="AI48" s="25" t="s">
        <v>174</v>
      </c>
      <c r="AJ48" s="25" t="s">
        <v>336</v>
      </c>
      <c r="AK48" s="25" t="s">
        <v>174</v>
      </c>
      <c r="AL48" s="25" t="s">
        <v>338</v>
      </c>
    </row>
    <row r="49" spans="1:38" ht="27.75" customHeight="1">
      <c r="A49" s="73"/>
      <c r="B49" s="411" t="s">
        <v>2063</v>
      </c>
      <c r="C49" s="399"/>
      <c r="D49" s="389"/>
      <c r="E49" s="288">
        <v>1728270</v>
      </c>
      <c r="F49" s="288">
        <v>2072540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633</v>
      </c>
      <c r="AD49" s="25" t="s">
        <v>1943</v>
      </c>
      <c r="AE49" s="25" t="s">
        <v>2017</v>
      </c>
      <c r="AF49" s="25" t="s">
        <v>333</v>
      </c>
      <c r="AG49" s="25" t="s">
        <v>1835</v>
      </c>
      <c r="AH49" s="25" t="s">
        <v>334</v>
      </c>
      <c r="AI49" s="25" t="s">
        <v>174</v>
      </c>
      <c r="AJ49" s="25" t="s">
        <v>336</v>
      </c>
      <c r="AK49" s="25" t="s">
        <v>174</v>
      </c>
      <c r="AL49" s="25" t="s">
        <v>338</v>
      </c>
    </row>
    <row r="50" spans="1:38" ht="12.75" customHeight="1">
      <c r="A50" s="73"/>
      <c r="B50" s="449" t="s">
        <v>1969</v>
      </c>
      <c r="C50" s="399"/>
      <c r="D50" s="389"/>
      <c r="E50" s="289">
        <f>SUM($E$46:$E$49)</f>
        <v>60078482</v>
      </c>
      <c r="F50" s="289">
        <f>SUM($F$46:$F$49)</f>
        <v>9182627</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0.82</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32732</v>
      </c>
      <c r="AD51" s="25" t="s">
        <v>1943</v>
      </c>
      <c r="AE51" s="25" t="s">
        <v>2017</v>
      </c>
      <c r="AF51" s="25" t="s">
        <v>333</v>
      </c>
      <c r="AG51" s="25" t="s">
        <v>1835</v>
      </c>
      <c r="AH51" s="25" t="s">
        <v>334</v>
      </c>
      <c r="AI51" s="25" t="s">
        <v>174</v>
      </c>
      <c r="AJ51" s="25" t="s">
        <v>336</v>
      </c>
      <c r="AK51" s="25" t="s">
        <v>174</v>
      </c>
      <c r="AL51" s="25" t="s">
        <v>1837</v>
      </c>
    </row>
    <row r="52" spans="1:38" ht="12.75" customHeight="1">
      <c r="A52" s="73"/>
      <c r="B52" s="411" t="s">
        <v>1972</v>
      </c>
      <c r="C52" s="399"/>
      <c r="D52" s="389"/>
      <c r="E52" s="290">
        <v>10656376</v>
      </c>
      <c r="F52" s="290">
        <v>6992192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24371</v>
      </c>
      <c r="AD52" s="25" t="s">
        <v>1943</v>
      </c>
      <c r="AE52" s="25" t="s">
        <v>2017</v>
      </c>
      <c r="AF52" s="25" t="s">
        <v>333</v>
      </c>
      <c r="AG52" s="25" t="s">
        <v>1835</v>
      </c>
      <c r="AH52" s="25" t="s">
        <v>334</v>
      </c>
      <c r="AI52" s="25" t="s">
        <v>174</v>
      </c>
      <c r="AJ52" s="25" t="s">
        <v>336</v>
      </c>
      <c r="AK52" s="25" t="s">
        <v>174</v>
      </c>
      <c r="AL52" s="25" t="s">
        <v>1837</v>
      </c>
    </row>
    <row r="53" spans="1:38" ht="12.75" customHeight="1">
      <c r="A53" s="73"/>
      <c r="B53" s="411" t="s">
        <v>1975</v>
      </c>
      <c r="C53" s="399"/>
      <c r="D53" s="389"/>
      <c r="E53" s="290">
        <v>598817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3898</v>
      </c>
      <c r="AD53" s="25" t="s">
        <v>1943</v>
      </c>
      <c r="AE53" s="25" t="s">
        <v>2017</v>
      </c>
      <c r="AF53" s="25" t="s">
        <v>333</v>
      </c>
      <c r="AG53" s="25" t="s">
        <v>1835</v>
      </c>
      <c r="AH53" s="25" t="s">
        <v>334</v>
      </c>
      <c r="AI53" s="25" t="s">
        <v>174</v>
      </c>
      <c r="AJ53" s="25" t="s">
        <v>336</v>
      </c>
      <c r="AK53" s="25" t="s">
        <v>174</v>
      </c>
      <c r="AL53" s="25" t="s">
        <v>1837</v>
      </c>
    </row>
    <row r="54" spans="1:38" ht="25.5" customHeight="1">
      <c r="A54" s="73"/>
      <c r="B54" s="411" t="s">
        <v>1978</v>
      </c>
      <c r="C54" s="399"/>
      <c r="D54" s="389"/>
      <c r="E54" s="290">
        <v>0</v>
      </c>
      <c r="F54" s="291">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3347</v>
      </c>
      <c r="AD54" s="25" t="s">
        <v>1943</v>
      </c>
      <c r="AE54" s="25" t="s">
        <v>2017</v>
      </c>
      <c r="AF54" s="25" t="s">
        <v>333</v>
      </c>
      <c r="AG54" s="25" t="s">
        <v>1835</v>
      </c>
      <c r="AH54" s="25" t="s">
        <v>334</v>
      </c>
      <c r="AI54" s="25" t="s">
        <v>174</v>
      </c>
      <c r="AJ54" s="25" t="s">
        <v>336</v>
      </c>
      <c r="AK54" s="25" t="s">
        <v>174</v>
      </c>
      <c r="AL54" s="25" t="s">
        <v>1837</v>
      </c>
    </row>
    <row r="55" spans="1:38" ht="12.75" customHeight="1">
      <c r="A55" s="73"/>
      <c r="B55" s="449" t="s">
        <v>1980</v>
      </c>
      <c r="C55" s="399"/>
      <c r="D55" s="389"/>
      <c r="E55" s="289">
        <f>SUM($E$52:$E$54)</f>
        <v>11255193</v>
      </c>
      <c r="F55" s="289">
        <f>SUM($F$52,$F$54)</f>
        <v>6992192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84</v>
      </c>
      <c r="AD55" s="25" t="s">
        <v>1943</v>
      </c>
      <c r="AE55" s="25" t="s">
        <v>2017</v>
      </c>
      <c r="AF55" s="25" t="s">
        <v>333</v>
      </c>
      <c r="AG55" s="25" t="s">
        <v>1835</v>
      </c>
      <c r="AH55" s="25" t="s">
        <v>334</v>
      </c>
      <c r="AI55" s="25" t="s">
        <v>174</v>
      </c>
      <c r="AJ55" s="25" t="s">
        <v>352</v>
      </c>
      <c r="AK55" s="25" t="s">
        <v>174</v>
      </c>
      <c r="AL55" s="25" t="s">
        <v>338</v>
      </c>
    </row>
    <row r="56" spans="1:38" ht="12.75" customHeight="1">
      <c r="A56" s="73"/>
      <c r="B56" s="449" t="s">
        <v>1984</v>
      </c>
      <c r="C56" s="399"/>
      <c r="D56" s="389"/>
      <c r="E56" s="290">
        <v>5550159</v>
      </c>
      <c r="F56" s="290">
        <v>5516087</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39</v>
      </c>
      <c r="AD56" s="25" t="s">
        <v>1943</v>
      </c>
      <c r="AE56" s="25" t="s">
        <v>2017</v>
      </c>
      <c r="AF56" s="25" t="s">
        <v>333</v>
      </c>
      <c r="AG56" s="25" t="s">
        <v>1835</v>
      </c>
      <c r="AH56" s="25" t="s">
        <v>334</v>
      </c>
      <c r="AI56" s="25" t="s">
        <v>174</v>
      </c>
      <c r="AJ56" s="25" t="s">
        <v>352</v>
      </c>
      <c r="AK56" s="25" t="s">
        <v>174</v>
      </c>
      <c r="AL56" s="25" t="s">
        <v>338</v>
      </c>
    </row>
    <row r="57" spans="1:38" ht="42.75" customHeight="1">
      <c r="A57" s="73"/>
      <c r="B57" s="411" t="s">
        <v>2073</v>
      </c>
      <c r="C57" s="399"/>
      <c r="D57" s="389"/>
      <c r="E57" s="290">
        <v>1000121</v>
      </c>
      <c r="F57" s="290">
        <v>15777</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v>
      </c>
      <c r="AD57" s="25" t="s">
        <v>1943</v>
      </c>
      <c r="AE57" s="25" t="s">
        <v>2017</v>
      </c>
      <c r="AF57" s="25" t="s">
        <v>333</v>
      </c>
      <c r="AG57" s="25" t="s">
        <v>1835</v>
      </c>
      <c r="AH57" s="25" t="s">
        <v>334</v>
      </c>
      <c r="AI57" s="25" t="s">
        <v>174</v>
      </c>
      <c r="AJ57" s="25" t="s">
        <v>352</v>
      </c>
      <c r="AK57" s="25" t="s">
        <v>174</v>
      </c>
      <c r="AL57" s="25" t="s">
        <v>338</v>
      </c>
    </row>
    <row r="58" spans="1:38" ht="12.75" customHeight="1">
      <c r="A58" s="73"/>
      <c r="B58" s="449" t="s">
        <v>1992</v>
      </c>
      <c r="C58" s="399"/>
      <c r="D58" s="389"/>
      <c r="E58" s="290">
        <v>1124243</v>
      </c>
      <c r="F58" s="290">
        <v>8258553</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23</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21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61" t="s">
        <v>2078</v>
      </c>
      <c r="C60" s="356"/>
      <c r="D60" s="356"/>
      <c r="E60" s="356"/>
      <c r="F60" s="356"/>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v>
      </c>
      <c r="AD60" s="25" t="s">
        <v>1943</v>
      </c>
      <c r="AE60" s="25" t="s">
        <v>2017</v>
      </c>
      <c r="AF60" s="25" t="s">
        <v>333</v>
      </c>
      <c r="AG60" s="25" t="s">
        <v>1835</v>
      </c>
      <c r="AH60" s="25" t="s">
        <v>334</v>
      </c>
      <c r="AI60" s="25" t="s">
        <v>174</v>
      </c>
      <c r="AJ60" s="25" t="s">
        <v>352</v>
      </c>
      <c r="AK60" s="25" t="s">
        <v>174</v>
      </c>
      <c r="AL60" s="25" t="s">
        <v>338</v>
      </c>
    </row>
    <row r="61" spans="1:38" ht="31.5" customHeight="1">
      <c r="A61" s="73"/>
      <c r="B61" s="361" t="s">
        <v>2080</v>
      </c>
      <c r="C61" s="356"/>
      <c r="D61" s="356"/>
      <c r="E61" s="356"/>
      <c r="F61" s="356"/>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5</v>
      </c>
      <c r="AD61" s="25" t="s">
        <v>1943</v>
      </c>
      <c r="AE61" s="25" t="s">
        <v>2017</v>
      </c>
      <c r="AF61" s="25" t="s">
        <v>333</v>
      </c>
      <c r="AG61" s="25" t="s">
        <v>1835</v>
      </c>
      <c r="AH61" s="25" t="s">
        <v>334</v>
      </c>
      <c r="AI61" s="25" t="s">
        <v>174</v>
      </c>
      <c r="AJ61" s="25" t="s">
        <v>352</v>
      </c>
      <c r="AK61" s="25" t="s">
        <v>174</v>
      </c>
      <c r="AL61" s="25" t="s">
        <v>338</v>
      </c>
    </row>
    <row r="62" spans="1:38" ht="15" customHeight="1">
      <c r="A62" s="73"/>
      <c r="B62" s="454" t="s">
        <v>2082</v>
      </c>
      <c r="C62" s="356"/>
      <c r="D62" s="356"/>
      <c r="E62" s="356"/>
      <c r="F62" s="356"/>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v>
      </c>
      <c r="AD62" s="25" t="s">
        <v>1943</v>
      </c>
      <c r="AE62" s="25" t="s">
        <v>2017</v>
      </c>
      <c r="AF62" s="25" t="s">
        <v>333</v>
      </c>
      <c r="AG62" s="25" t="s">
        <v>1835</v>
      </c>
      <c r="AH62" s="25" t="s">
        <v>334</v>
      </c>
      <c r="AI62" s="25" t="s">
        <v>174</v>
      </c>
      <c r="AJ62" s="25" t="s">
        <v>352</v>
      </c>
      <c r="AK62" s="25" t="s">
        <v>174</v>
      </c>
      <c r="AL62" s="25" t="s">
        <v>338</v>
      </c>
    </row>
    <row r="63" spans="1:38" ht="30" customHeight="1">
      <c r="A63" s="73"/>
      <c r="B63" s="363" t="s">
        <v>2084</v>
      </c>
      <c r="C63" s="356"/>
      <c r="D63" s="356"/>
      <c r="E63" s="356"/>
      <c r="F63" s="356"/>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0.62</v>
      </c>
      <c r="AD63" s="25" t="s">
        <v>1943</v>
      </c>
      <c r="AE63" s="25" t="s">
        <v>2017</v>
      </c>
      <c r="AF63" s="25" t="s">
        <v>333</v>
      </c>
      <c r="AG63" s="25" t="s">
        <v>1835</v>
      </c>
      <c r="AH63" s="25" t="s">
        <v>334</v>
      </c>
      <c r="AI63" s="25" t="s">
        <v>174</v>
      </c>
      <c r="AJ63" s="25" t="s">
        <v>352</v>
      </c>
      <c r="AK63" s="25" t="s">
        <v>174</v>
      </c>
      <c r="AL63" s="25" t="s">
        <v>1705</v>
      </c>
    </row>
    <row r="64" spans="1:38" ht="15" customHeight="1">
      <c r="A64" s="73"/>
      <c r="B64" s="444"/>
      <c r="C64" s="356"/>
      <c r="D64" s="356"/>
      <c r="E64" s="356"/>
      <c r="F64" s="356"/>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15642</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11602</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3686</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1613</v>
      </c>
      <c r="E67" s="129">
        <v>6971</v>
      </c>
      <c r="F67" s="129">
        <v>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3276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1230</v>
      </c>
      <c r="E68" s="129">
        <v>3843</v>
      </c>
      <c r="F68" s="129">
        <v>39</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550</v>
      </c>
      <c r="E69" s="129">
        <v>2339</v>
      </c>
      <c r="F69" s="129">
        <v>25</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7696</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528</v>
      </c>
      <c r="E70" s="129">
        <v>2288</v>
      </c>
      <c r="F70" s="129">
        <v>23</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111</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497</v>
      </c>
      <c r="E71" s="129">
        <v>2151</v>
      </c>
      <c r="F71" s="129">
        <v>21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20325</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201</v>
      </c>
      <c r="E72" s="129">
        <v>1078</v>
      </c>
      <c r="F72" s="129">
        <v>10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662</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283</v>
      </c>
      <c r="E73" s="129">
        <v>1037</v>
      </c>
      <c r="F73" s="129">
        <v>5</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5615</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169</v>
      </c>
      <c r="E74" s="129">
        <v>633</v>
      </c>
      <c r="F74" s="129">
        <v>4</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350</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0.82</v>
      </c>
      <c r="E75" s="130">
        <v>0.82</v>
      </c>
      <c r="F75" s="130">
        <v>0.62</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26671</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33452</v>
      </c>
      <c r="E76" s="131">
        <v>32732</v>
      </c>
      <c r="F76" s="131">
        <v>15642</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8</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22933</v>
      </c>
      <c r="E77" s="131">
        <v>24371</v>
      </c>
      <c r="F77" s="131">
        <v>11602</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1387</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3132</v>
      </c>
      <c r="E78" s="131">
        <v>3898</v>
      </c>
      <c r="F78" s="131">
        <v>3686</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2888</v>
      </c>
      <c r="E79" s="131">
        <v>3347</v>
      </c>
      <c r="F79" s="131">
        <v>3276</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25317</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1550</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61" t="s">
        <v>2130</v>
      </c>
      <c r="C81" s="356"/>
      <c r="D81" s="356"/>
      <c r="E81" s="356"/>
      <c r="F81" s="356"/>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516</v>
      </c>
      <c r="AD81" s="25" t="s">
        <v>1943</v>
      </c>
      <c r="AE81" s="25" t="s">
        <v>2133</v>
      </c>
      <c r="AF81" s="25" t="s">
        <v>2134</v>
      </c>
      <c r="AG81" s="25" t="s">
        <v>1835</v>
      </c>
      <c r="AH81" s="25" t="s">
        <v>335</v>
      </c>
      <c r="AI81" s="25" t="s">
        <v>174</v>
      </c>
      <c r="AJ81" s="25" t="s">
        <v>174</v>
      </c>
      <c r="AK81" s="25" t="s">
        <v>174</v>
      </c>
      <c r="AL81" s="25" t="s">
        <v>338</v>
      </c>
    </row>
    <row r="82" spans="1:38" ht="13.5" customHeight="1">
      <c r="A82" s="73"/>
      <c r="B82" s="363" t="s">
        <v>2082</v>
      </c>
      <c r="C82" s="356"/>
      <c r="D82" s="356"/>
      <c r="E82" s="356"/>
      <c r="F82" s="356"/>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496</v>
      </c>
      <c r="AD82" s="25" t="s">
        <v>1943</v>
      </c>
      <c r="AE82" s="25" t="s">
        <v>2133</v>
      </c>
      <c r="AF82" s="25" t="s">
        <v>2134</v>
      </c>
      <c r="AG82" s="25" t="s">
        <v>1835</v>
      </c>
      <c r="AH82" s="25" t="s">
        <v>335</v>
      </c>
      <c r="AI82" s="25" t="s">
        <v>174</v>
      </c>
      <c r="AJ82" s="25" t="s">
        <v>174</v>
      </c>
      <c r="AK82" s="25" t="s">
        <v>174</v>
      </c>
      <c r="AL82" s="25" t="s">
        <v>338</v>
      </c>
    </row>
    <row r="83" spans="1:38" ht="34.5" customHeight="1">
      <c r="A83" s="73"/>
      <c r="B83" s="363" t="s">
        <v>2137</v>
      </c>
      <c r="C83" s="356"/>
      <c r="D83" s="356"/>
      <c r="E83" s="356"/>
      <c r="F83" s="356"/>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3"/>
      <c r="B84" s="452"/>
      <c r="C84" s="365"/>
      <c r="D84" s="365"/>
      <c r="E84" s="365"/>
      <c r="F84" s="365"/>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104</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61</v>
      </c>
      <c r="E86" s="129">
        <v>662</v>
      </c>
      <c r="F86" s="129">
        <v>8</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0.33</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7696</v>
      </c>
      <c r="E87" s="135">
        <v>5615</v>
      </c>
      <c r="F87" s="135">
        <v>1387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0.32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111</v>
      </c>
      <c r="E88" s="129">
        <v>350</v>
      </c>
      <c r="F88" s="129">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20325</v>
      </c>
      <c r="E89" s="135">
        <v>26671</v>
      </c>
      <c r="F89" s="135">
        <v>25317</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7.0000000000000007E-2</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53" t="s">
        <v>2161</v>
      </c>
      <c r="D91" s="356"/>
      <c r="E91" s="356"/>
      <c r="F91" s="356"/>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28934</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17555</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355" t="s">
        <v>2166</v>
      </c>
      <c r="D93" s="356"/>
      <c r="E93" s="356"/>
      <c r="F93" s="356"/>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66" t="s">
        <v>2168</v>
      </c>
      <c r="D94" s="356"/>
      <c r="E94" s="356"/>
      <c r="F94" s="356"/>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66" t="s">
        <v>2170</v>
      </c>
      <c r="D95" s="356"/>
      <c r="E95" s="356"/>
      <c r="F95" s="356"/>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59552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66" t="s">
        <v>2172</v>
      </c>
      <c r="D96" s="356"/>
      <c r="E96" s="356"/>
      <c r="F96" s="356"/>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66" t="s">
        <v>2177</v>
      </c>
      <c r="D97" s="356"/>
      <c r="E97" s="356"/>
      <c r="F97" s="356"/>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66" t="s">
        <v>2180</v>
      </c>
      <c r="D98" s="356"/>
      <c r="E98" s="356"/>
      <c r="F98" s="356"/>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66" t="s">
        <v>2183</v>
      </c>
      <c r="D99" s="356"/>
      <c r="E99" s="356"/>
      <c r="F99" s="356"/>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66" t="s">
        <v>2187</v>
      </c>
      <c r="D100" s="356"/>
      <c r="E100" s="356"/>
      <c r="F100" s="356"/>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3"/>
      <c r="D101" s="356"/>
      <c r="E101" s="356"/>
      <c r="F101" s="356"/>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61" t="s">
        <v>2197</v>
      </c>
      <c r="C103" s="356"/>
      <c r="D103" s="356"/>
      <c r="E103" s="371"/>
      <c r="F103" s="136">
        <v>1550</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55"/>
      <c r="C104" s="356"/>
      <c r="D104" s="356"/>
      <c r="E104" s="356"/>
      <c r="F104" s="356"/>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61" t="s">
        <v>2199</v>
      </c>
      <c r="B105" s="356"/>
      <c r="C105" s="356"/>
      <c r="D105" s="356"/>
      <c r="E105" s="356"/>
      <c r="F105" s="356"/>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3" t="s">
        <v>2200</v>
      </c>
      <c r="B106" s="356"/>
      <c r="C106" s="356"/>
      <c r="D106" s="356"/>
      <c r="E106" s="356"/>
      <c r="F106" s="356"/>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3" t="s">
        <v>2203</v>
      </c>
      <c r="B107" s="356"/>
      <c r="C107" s="356"/>
      <c r="D107" s="356"/>
      <c r="E107" s="356"/>
      <c r="F107" s="356"/>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7"/>
      <c r="B108" s="458" t="s">
        <v>2206</v>
      </c>
      <c r="C108" s="432"/>
      <c r="D108" s="460" t="s">
        <v>2207</v>
      </c>
      <c r="E108" s="462" t="s">
        <v>2208</v>
      </c>
      <c r="F108" s="464"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71"/>
      <c r="B109" s="459"/>
      <c r="C109" s="437"/>
      <c r="D109" s="461"/>
      <c r="E109" s="463"/>
      <c r="F109" s="465"/>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516</v>
      </c>
      <c r="E110" s="139">
        <v>0.33</v>
      </c>
      <c r="F110" s="140">
        <v>28934</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496</v>
      </c>
      <c r="E111" s="143">
        <v>0.32</v>
      </c>
      <c r="F111" s="120">
        <v>17555</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v>0</v>
      </c>
      <c r="E112" s="143">
        <v>0</v>
      </c>
      <c r="F112" s="120">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104</v>
      </c>
      <c r="E114" s="143">
        <v>7.0000000000000007E-2</v>
      </c>
      <c r="F114" s="120">
        <v>59552</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e">
        <f>IF($D$152&lt;&gt;"",MONTH($D$152),"")</f>
        <v>#VALUE!</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6" t="s">
        <v>2229</v>
      </c>
      <c r="C116" s="356"/>
      <c r="D116" s="356"/>
      <c r="E116" s="356"/>
      <c r="F116" s="356"/>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e">
        <f>IF($D$152&lt;&gt;"",DAY($D$152),"")</f>
        <v>#VALUE!</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61" t="s">
        <v>2232</v>
      </c>
      <c r="D117" s="356"/>
      <c r="E117" s="356"/>
      <c r="F117" s="356"/>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3" t="s">
        <v>2238</v>
      </c>
      <c r="C119" s="356"/>
      <c r="D119" s="356"/>
      <c r="E119" s="356"/>
      <c r="F119" s="356"/>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74" t="s">
        <v>2174</v>
      </c>
      <c r="C121" s="356"/>
      <c r="D121" s="356"/>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74" t="s">
        <v>2179</v>
      </c>
      <c r="C122" s="356"/>
      <c r="D122" s="356"/>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283</v>
      </c>
      <c r="B123" s="374" t="s">
        <v>2182</v>
      </c>
      <c r="C123" s="356"/>
      <c r="D123" s="356"/>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3" t="s">
        <v>2185</v>
      </c>
      <c r="C125" s="363"/>
      <c r="D125" s="363"/>
      <c r="E125" s="363"/>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3" t="s">
        <v>2189</v>
      </c>
      <c r="C127" s="363"/>
      <c r="D127" s="363"/>
      <c r="E127" s="363"/>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3" t="s">
        <v>2192</v>
      </c>
      <c r="C129" s="363"/>
      <c r="D129" s="363"/>
      <c r="E129" s="363"/>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3" t="s">
        <v>2268</v>
      </c>
      <c r="C131" s="363"/>
      <c r="D131" s="363"/>
      <c r="E131" s="363"/>
      <c r="F131" s="363"/>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74" t="s">
        <v>2194</v>
      </c>
      <c r="C133" s="356"/>
      <c r="D133" s="356"/>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74" t="s">
        <v>2198</v>
      </c>
      <c r="C134" s="356"/>
      <c r="D134" s="356"/>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3" t="s">
        <v>1668</v>
      </c>
      <c r="C135" s="356"/>
      <c r="D135" s="356"/>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3" t="s">
        <v>2288</v>
      </c>
      <c r="C140" s="363"/>
      <c r="D140" s="363"/>
      <c r="E140" s="363"/>
      <c r="F140" s="363"/>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74" t="s">
        <v>2202</v>
      </c>
      <c r="C142" s="356"/>
      <c r="D142" s="356"/>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74" t="s">
        <v>2205</v>
      </c>
      <c r="C143" s="356"/>
      <c r="D143" s="356"/>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74" t="s">
        <v>2198</v>
      </c>
      <c r="C144" s="356"/>
      <c r="D144" s="356"/>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74" t="s">
        <v>2212</v>
      </c>
      <c r="C145" s="356"/>
      <c r="D145" s="356"/>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74" t="s">
        <v>2215</v>
      </c>
      <c r="C146" s="356"/>
      <c r="D146" s="356"/>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74" t="s">
        <v>2218</v>
      </c>
      <c r="C147" s="356"/>
      <c r="D147" s="356"/>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3" t="s">
        <v>1668</v>
      </c>
      <c r="C148" s="356"/>
      <c r="D148" s="356"/>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73"/>
      <c r="C149" s="365"/>
      <c r="D149" s="365"/>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74" t="s">
        <v>2312</v>
      </c>
      <c r="C151" s="356"/>
      <c r="D151" s="356"/>
      <c r="E151" s="356"/>
      <c r="F151" s="356"/>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t="s">
        <v>283</v>
      </c>
      <c r="C152" s="39" t="s">
        <v>2225</v>
      </c>
      <c r="D152" s="300" t="s">
        <v>4996</v>
      </c>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3"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56"/>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3" t="s">
        <v>2327</v>
      </c>
      <c r="C159" s="356"/>
      <c r="D159" s="356"/>
      <c r="E159" s="356"/>
      <c r="F159" s="356"/>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x</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372"/>
      <c r="C163" s="356"/>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x</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74" t="s">
        <v>2341</v>
      </c>
      <c r="C170" s="356"/>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29" t="s">
        <v>2342</v>
      </c>
      <c r="C171" s="389"/>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29" t="s">
        <v>2343</v>
      </c>
      <c r="C172" s="389"/>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410" t="s">
        <v>2266</v>
      </c>
      <c r="C176" s="356"/>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74"/>
      <c r="C177" s="356"/>
      <c r="D177" s="356"/>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74" t="s">
        <v>2347</v>
      </c>
      <c r="C178" s="356"/>
      <c r="D178" s="356"/>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74" t="s">
        <v>2348</v>
      </c>
      <c r="C179" s="356"/>
      <c r="D179" s="356"/>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74" t="s">
        <v>2272</v>
      </c>
      <c r="C180" s="356"/>
      <c r="D180" s="356"/>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74" t="s">
        <v>2274</v>
      </c>
      <c r="C181" s="356"/>
      <c r="D181" s="356"/>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74" t="s">
        <v>2276</v>
      </c>
      <c r="C182" s="356"/>
      <c r="D182" s="356"/>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74" t="s">
        <v>2278</v>
      </c>
      <c r="C183" s="356"/>
      <c r="D183" s="356"/>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3" t="s">
        <v>1668</v>
      </c>
      <c r="C184" s="356"/>
      <c r="D184" s="356"/>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73"/>
      <c r="C185" s="365"/>
      <c r="D185" s="365"/>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410" t="s">
        <v>2350</v>
      </c>
      <c r="C187" s="356"/>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74"/>
      <c r="C188" s="356"/>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74" t="s">
        <v>2351</v>
      </c>
      <c r="C189" s="356"/>
      <c r="D189" s="356"/>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74" t="s">
        <v>2286</v>
      </c>
      <c r="C190" s="356"/>
      <c r="D190" s="356"/>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74" t="s">
        <v>2290</v>
      </c>
      <c r="C191" s="356"/>
      <c r="D191" s="356"/>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74" t="s">
        <v>2292</v>
      </c>
      <c r="C192" s="356"/>
      <c r="D192" s="356"/>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74" t="s">
        <v>2294</v>
      </c>
      <c r="C193" s="356"/>
      <c r="D193" s="356"/>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74" t="s">
        <v>2296</v>
      </c>
      <c r="C194" s="356"/>
      <c r="D194" s="356"/>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74" t="s">
        <v>2298</v>
      </c>
      <c r="C195" s="356"/>
      <c r="D195" s="356"/>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3" t="s">
        <v>1668</v>
      </c>
      <c r="C196" s="356"/>
      <c r="D196" s="356"/>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73"/>
      <c r="C197" s="365"/>
      <c r="D197" s="365"/>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74" t="s">
        <v>2353</v>
      </c>
      <c r="C199" s="356"/>
      <c r="D199" s="356"/>
      <c r="E199" s="356"/>
      <c r="F199" s="356"/>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88"/>
      <c r="C200" s="389"/>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90" t="s">
        <v>2302</v>
      </c>
      <c r="C201" s="389"/>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90" t="s">
        <v>2306</v>
      </c>
      <c r="C202" s="389"/>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90" t="s">
        <v>2308</v>
      </c>
      <c r="C203" s="389"/>
      <c r="D203" s="57" t="s">
        <v>283</v>
      </c>
      <c r="E203" s="57" t="s">
        <v>283</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90" t="s">
        <v>2310</v>
      </c>
      <c r="C204" s="389"/>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90" t="s">
        <v>2314</v>
      </c>
      <c r="C205" s="389"/>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90" t="s">
        <v>1782</v>
      </c>
      <c r="C206" s="389"/>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90" t="s">
        <v>2317</v>
      </c>
      <c r="C207" s="389"/>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90" t="s">
        <v>2319</v>
      </c>
      <c r="C208" s="389"/>
      <c r="D208" s="57" t="s">
        <v>283</v>
      </c>
      <c r="E208" s="57" t="s">
        <v>283</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90" t="s">
        <v>2321</v>
      </c>
      <c r="C209" s="389"/>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90" t="s">
        <v>2323</v>
      </c>
      <c r="C210" s="389"/>
      <c r="D210" s="57"/>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66" t="s">
        <v>2357</v>
      </c>
      <c r="C212" s="466"/>
      <c r="D212" s="466"/>
      <c r="E212" s="466"/>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67" t="s">
        <v>4997</v>
      </c>
      <c r="C213" s="468"/>
      <c r="D213" s="468"/>
      <c r="E213" s="432"/>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9"/>
      <c r="C214" s="356"/>
      <c r="D214" s="356"/>
      <c r="E214" s="37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9"/>
      <c r="C215" s="356"/>
      <c r="D215" s="356"/>
      <c r="E215" s="37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9"/>
      <c r="C216" s="365"/>
      <c r="D216" s="365"/>
      <c r="E216" s="437"/>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2026-05-29T16:07:44Z</dcterms:modified>
</cp:coreProperties>
</file>