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<sst xmlns="http://schemas.openxmlformats.org/spreadsheetml/2006/main" count="274" uniqueCount="93">
  <si>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</si>
  <si>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</si>
  <si>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</si>
  <si>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</si>
  <si>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</si>
  <si>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</si>
  <si>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</si>
  <si>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</si>
  <si>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</si>
  <si>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</si>
  <si>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</si>
  <si>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</si>
  <si>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</si>
  <si>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</si>
  <si>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</si>
  <si>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</si>
  <si>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</si>
  <si>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</si>
  <si>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</si>
  <si>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</si>
  <si>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</si>
  <si>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</si>
  <si>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</si>
  <si>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</si>
  <si>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</si>
  <si>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</si>
  <si>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</si>
  <si>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</si>
  <si>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</si>
  <si>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</si>
  <si>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</si>
  <si>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</si>
  <si>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</si>
  <si>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</si>
  <si>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</si>
  <si>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</si>
  <si>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</si>
  <si>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</si>
  <si>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</si>
  <si>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</si>
  <si>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Carters Grove Road</t>
  </si>
  <si>
    <t>Averages</t>
  </si>
  <si>
    <t>All 23 Locations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</si>
  <si>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</si>
  <si>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</si>
  <si>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</si>
  <si>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</si>
  <si>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</si>
  <si>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</si>
  <si>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</si>
  <si>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</si>
  <si>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</si>
  <si>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</si>
  <si>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</si>
  <si>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</si>
  <si>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</si>
  <si>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</si>
  <si>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NO3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</si>
  <si>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</si>
  <si>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</si>
  <si>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</si>
  <si>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</si>
  <si>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</si>
  <si>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</si>
  <si>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</si>
  <si>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</si>
  <si>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</si>
  <si>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</si>
  <si>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</si>
  <si>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</si>
  <si>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</si>
  <si>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</si>
  <si>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</si>
  <si>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</si>
  <si>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</si>
  <si>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</si>
  <si>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</si>
  <si>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</si>
  <si>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</si>
  <si>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</si>
  <si>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</si>
  <si>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</si>
  <si>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</si>
  <si>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</si>
  <si>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 xml:space="preserve">Filter </t>
  </si>
  <si>
    <t>+sed</t>
  </si>
  <si>
    <t>seds</t>
  </si>
  <si>
    <t>#ml</t>
  </si>
  <si>
    <t>DIP abs</t>
  </si>
  <si>
    <t>NO3 Abs</t>
  </si>
  <si>
    <t>NH4 Abs</t>
  </si>
  <si>
    <t>College Creek Alliance Water Quality Survey, April 2006</t>
  </si>
  <si>
    <t>Date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</si>
</sst>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m\-yy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workbookViewId="0" topLeftCell="A1">
      <selection activeCell="D4" activeCellId="1" sqref="D5:D26 D4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4" width="12.00390625" style="0" customWidth="1"/>
    <col min="5" max="5" width="7.00390625" style="0" customWidth="1"/>
    <col min="6" max="6" width="6.8515625" style="0" customWidth="1"/>
    <col min="7" max="7" width="6.00390625" style="0" customWidth="1"/>
    <col min="8" max="8" width="6.7109375" style="0" customWidth="1"/>
    <col min="9" max="10" width="6.00390625" style="0" customWidth="1"/>
    <col min="11" max="11" width="6.57421875" style="0" customWidth="1"/>
    <col min="12" max="12" width="6.7109375" style="0" customWidth="1"/>
    <col min="13" max="13" width="7.140625" style="0" customWidth="1"/>
    <col min="14" max="14" width="7.7109375" style="0" customWidth="1"/>
    <col min="15" max="15" width="7.8515625" style="0" customWidth="1"/>
    <col min="16" max="16" width="7.57421875" style="0" customWidth="1"/>
    <col min="18" max="39" width="0" style="0" hidden="1" customWidth="1"/>
  </cols>
  <sheetData>
    <row r="1" ht="12.75">
      <c r="A1" s="1" t="s">
        <v>91</v>
      </c>
    </row>
    <row r="3" spans="1:31" ht="12.75">
      <c r="A3" s="2" t="s">
        <v>0</v>
      </c>
      <c r="B3" s="3" t="s">
        <v>1</v>
      </c>
      <c r="C3" s="2" t="s">
        <v>2</v>
      </c>
      <c r="D3" s="2" t="s">
        <v>92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R3" s="2" t="s">
        <v>84</v>
      </c>
      <c r="S3" s="21" t="s">
        <v>85</v>
      </c>
      <c r="T3" s="2" t="s">
        <v>86</v>
      </c>
      <c r="U3" s="22" t="s">
        <v>87</v>
      </c>
      <c r="V3" t="s">
        <v>88</v>
      </c>
      <c r="W3" t="s">
        <v>11</v>
      </c>
      <c r="X3" t="s">
        <v>10</v>
      </c>
      <c r="AA3" t="s">
        <v>89</v>
      </c>
      <c r="AB3" t="s">
        <v>57</v>
      </c>
      <c r="AD3" t="s">
        <v>90</v>
      </c>
      <c r="AE3" t="s">
        <v>13</v>
      </c>
    </row>
    <row r="4" spans="1:31" ht="12.75">
      <c r="A4" s="4">
        <v>1</v>
      </c>
      <c r="B4" s="5" t="s">
        <v>15</v>
      </c>
      <c r="C4" s="5" t="s">
        <v>16</v>
      </c>
      <c r="D4" s="25">
        <v>38808</v>
      </c>
      <c r="E4" s="6">
        <v>13.2</v>
      </c>
      <c r="F4" s="4">
        <v>578</v>
      </c>
      <c r="G4" s="6">
        <v>7.75</v>
      </c>
      <c r="H4" s="7">
        <v>74</v>
      </c>
      <c r="I4" s="7">
        <v>33</v>
      </c>
      <c r="J4" s="8">
        <v>7.28</v>
      </c>
      <c r="K4" s="6">
        <v>9.199999999999875</v>
      </c>
      <c r="L4" s="23">
        <v>0.603176</v>
      </c>
      <c r="M4" s="23">
        <v>0.08459999999999998</v>
      </c>
      <c r="N4" s="24">
        <v>15.710918</v>
      </c>
      <c r="O4" s="23">
        <v>6.9772</v>
      </c>
      <c r="P4" s="7">
        <f>+(N4+O4)/M4</f>
        <v>268.18106382978726</v>
      </c>
      <c r="R4">
        <v>4.9139</v>
      </c>
      <c r="S4">
        <v>4.9154</v>
      </c>
      <c r="T4" s="16">
        <f>+(S4-R4)/U4*1000000</f>
        <v>3.0000000000001137</v>
      </c>
      <c r="U4">
        <v>500</v>
      </c>
      <c r="V4">
        <v>7</v>
      </c>
      <c r="W4" s="10">
        <f aca="true" t="shared" si="0" ref="W4:W26">+V4*$Z$45</f>
        <v>0.31975431253620873</v>
      </c>
      <c r="X4">
        <v>85</v>
      </c>
      <c r="Y4" s="16">
        <f aca="true" t="shared" si="1" ref="Y4:Y26">+X4*10*$Z$45/U4*1000*0.01</f>
        <v>0.7765461875879355</v>
      </c>
      <c r="AA4">
        <v>114</v>
      </c>
      <c r="AB4" s="16">
        <f>+AA4*0.23</f>
        <v>26.220000000000002</v>
      </c>
      <c r="AD4">
        <v>9</v>
      </c>
      <c r="AE4" s="16">
        <f>+AD4*0.116</f>
        <v>1.044</v>
      </c>
    </row>
    <row r="5" spans="1:31" ht="12.75">
      <c r="A5" s="4">
        <v>2</v>
      </c>
      <c r="B5" s="5" t="s">
        <v>17</v>
      </c>
      <c r="C5" s="5" t="s">
        <v>16</v>
      </c>
      <c r="D5" s="25">
        <v>38808</v>
      </c>
      <c r="E5" s="6">
        <v>13.4</v>
      </c>
      <c r="F5" s="4">
        <v>471</v>
      </c>
      <c r="G5" s="6">
        <v>7.82</v>
      </c>
      <c r="H5" s="7">
        <v>75</v>
      </c>
      <c r="I5" s="7">
        <v>0</v>
      </c>
      <c r="J5" s="8">
        <v>7.38</v>
      </c>
      <c r="K5" s="6">
        <v>9.199999999999875</v>
      </c>
      <c r="L5" s="23">
        <v>0.5221600000000001</v>
      </c>
      <c r="M5" s="23">
        <v>4.337400000000001</v>
      </c>
      <c r="N5" s="24">
        <v>42.217068</v>
      </c>
      <c r="O5" s="23">
        <v>5.0962</v>
      </c>
      <c r="P5" s="7">
        <f aca="true" t="shared" si="2" ref="P5:P26">+(N5+O5)/M5</f>
        <v>10.908209526444411</v>
      </c>
      <c r="R5">
        <v>5.0064</v>
      </c>
      <c r="S5">
        <v>5.0075</v>
      </c>
      <c r="T5" s="16">
        <f aca="true" t="shared" si="3" ref="T5:T26">+(S5-R5)/U5*1000000</f>
        <v>2.200000000000202</v>
      </c>
      <c r="U5">
        <v>500</v>
      </c>
      <c r="V5">
        <v>4</v>
      </c>
      <c r="W5" s="10">
        <f t="shared" si="0"/>
        <v>0.1827167500206907</v>
      </c>
      <c r="X5">
        <v>62</v>
      </c>
      <c r="Y5" s="16">
        <f t="shared" si="1"/>
        <v>0.5664219250641412</v>
      </c>
      <c r="AA5">
        <v>117</v>
      </c>
      <c r="AB5" s="16">
        <f aca="true" t="shared" si="4" ref="AB5:AB26">+AA5*0.23</f>
        <v>26.91</v>
      </c>
      <c r="AD5">
        <v>16</v>
      </c>
      <c r="AE5" s="16">
        <f aca="true" t="shared" si="5" ref="AE5:AE26">+AD5*0.116</f>
        <v>1.856</v>
      </c>
    </row>
    <row r="6" spans="1:31" ht="12.75">
      <c r="A6" s="4">
        <v>3</v>
      </c>
      <c r="B6" s="5" t="s">
        <v>18</v>
      </c>
      <c r="C6" s="5" t="s">
        <v>16</v>
      </c>
      <c r="D6" s="25">
        <v>38808</v>
      </c>
      <c r="E6" s="6">
        <v>14.5</v>
      </c>
      <c r="F6" s="4">
        <v>471</v>
      </c>
      <c r="G6" s="6">
        <v>7.45</v>
      </c>
      <c r="H6" s="7">
        <v>73</v>
      </c>
      <c r="I6" s="7">
        <v>33</v>
      </c>
      <c r="J6" s="8">
        <v>7.35</v>
      </c>
      <c r="K6" s="6">
        <v>8.599999999999497</v>
      </c>
      <c r="L6" s="23">
        <v>0.6948519999999999</v>
      </c>
      <c r="M6" s="23">
        <v>0.1732</v>
      </c>
      <c r="N6" s="24">
        <v>35.470048</v>
      </c>
      <c r="O6" s="23">
        <v>4.2052</v>
      </c>
      <c r="P6" s="7">
        <f t="shared" si="2"/>
        <v>229.07187066974595</v>
      </c>
      <c r="R6">
        <v>4.9836</v>
      </c>
      <c r="S6">
        <v>4.9861</v>
      </c>
      <c r="T6" s="16">
        <f t="shared" si="3"/>
        <v>5.000000000000782</v>
      </c>
      <c r="U6">
        <v>500</v>
      </c>
      <c r="V6">
        <v>7</v>
      </c>
      <c r="W6" s="10">
        <f t="shared" si="0"/>
        <v>0.31975431253620873</v>
      </c>
      <c r="X6">
        <v>178</v>
      </c>
      <c r="Y6" s="16">
        <f t="shared" si="1"/>
        <v>1.6261790751841474</v>
      </c>
      <c r="AA6">
        <v>140</v>
      </c>
      <c r="AB6" s="16">
        <f t="shared" si="4"/>
        <v>32.2</v>
      </c>
      <c r="AD6">
        <v>482</v>
      </c>
      <c r="AE6" s="16">
        <f t="shared" si="5"/>
        <v>55.912000000000006</v>
      </c>
    </row>
    <row r="7" spans="1:31" ht="12.75">
      <c r="A7" s="4">
        <v>4</v>
      </c>
      <c r="B7" s="5" t="s">
        <v>19</v>
      </c>
      <c r="C7" s="5" t="s">
        <v>20</v>
      </c>
      <c r="D7" s="25">
        <v>38808</v>
      </c>
      <c r="E7" s="6">
        <v>18.8</v>
      </c>
      <c r="F7" s="4">
        <v>186</v>
      </c>
      <c r="G7" s="6">
        <v>10.93</v>
      </c>
      <c r="H7" s="7">
        <v>118</v>
      </c>
      <c r="I7" s="7">
        <v>0</v>
      </c>
      <c r="J7" s="8">
        <v>7.97</v>
      </c>
      <c r="K7" s="6">
        <v>9.199999999999875</v>
      </c>
      <c r="L7" s="23">
        <v>0.44327600000000006</v>
      </c>
      <c r="M7" s="23">
        <v>1.4136</v>
      </c>
      <c r="N7" s="24">
        <v>12.53018</v>
      </c>
      <c r="O7" s="23">
        <v>1.1362</v>
      </c>
      <c r="P7" s="7">
        <f t="shared" si="2"/>
        <v>9.667784380305603</v>
      </c>
      <c r="R7">
        <v>5.1765</v>
      </c>
      <c r="S7">
        <v>5.1782</v>
      </c>
      <c r="T7" s="16">
        <f t="shared" si="3"/>
        <v>3.400000000000958</v>
      </c>
      <c r="U7">
        <v>500</v>
      </c>
      <c r="V7">
        <v>3</v>
      </c>
      <c r="W7" s="10">
        <f t="shared" si="0"/>
        <v>0.13703756251551802</v>
      </c>
      <c r="X7">
        <v>73</v>
      </c>
      <c r="Y7" s="16">
        <f t="shared" si="1"/>
        <v>0.666916137575521</v>
      </c>
      <c r="AA7">
        <v>120</v>
      </c>
      <c r="AB7" s="16">
        <f t="shared" si="4"/>
        <v>27.6</v>
      </c>
      <c r="AD7">
        <v>19</v>
      </c>
      <c r="AE7" s="16">
        <f t="shared" si="5"/>
        <v>2.204</v>
      </c>
    </row>
    <row r="8" spans="1:31" ht="12.75">
      <c r="A8" s="4">
        <v>5</v>
      </c>
      <c r="B8" s="5" t="s">
        <v>21</v>
      </c>
      <c r="C8" s="5" t="s">
        <v>20</v>
      </c>
      <c r="D8" s="25">
        <v>38808</v>
      </c>
      <c r="E8" s="6">
        <v>18.9</v>
      </c>
      <c r="F8" s="4">
        <v>59</v>
      </c>
      <c r="G8" s="6">
        <v>8.6</v>
      </c>
      <c r="H8" s="7">
        <v>93</v>
      </c>
      <c r="I8" s="7">
        <v>66</v>
      </c>
      <c r="J8" s="8">
        <v>6.65</v>
      </c>
      <c r="K8" s="6">
        <v>66.08695652173958</v>
      </c>
      <c r="L8" s="23">
        <v>2.8264347826086955</v>
      </c>
      <c r="M8" s="23">
        <v>5.5778</v>
      </c>
      <c r="N8" s="24">
        <v>14.4579</v>
      </c>
      <c r="O8" s="23">
        <v>9.1552</v>
      </c>
      <c r="P8" s="7">
        <f t="shared" si="2"/>
        <v>4.233407436623759</v>
      </c>
      <c r="R8">
        <v>5.1947</v>
      </c>
      <c r="S8">
        <v>5.1985</v>
      </c>
      <c r="T8" s="16">
        <f t="shared" si="3"/>
        <v>25.333333333333503</v>
      </c>
      <c r="U8">
        <v>150</v>
      </c>
      <c r="V8">
        <v>8</v>
      </c>
      <c r="W8" s="10">
        <f t="shared" si="0"/>
        <v>0.3654335000413814</v>
      </c>
      <c r="X8">
        <v>89</v>
      </c>
      <c r="Y8" s="16">
        <f t="shared" si="1"/>
        <v>2.710298458640245</v>
      </c>
      <c r="AA8">
        <v>106</v>
      </c>
      <c r="AB8" s="16">
        <f t="shared" si="4"/>
        <v>24.380000000000003</v>
      </c>
      <c r="AD8">
        <v>28</v>
      </c>
      <c r="AE8" s="16">
        <f t="shared" si="5"/>
        <v>3.248</v>
      </c>
    </row>
    <row r="9" spans="1:31" ht="12.75">
      <c r="A9" s="4">
        <v>6</v>
      </c>
      <c r="B9" s="5" t="s">
        <v>22</v>
      </c>
      <c r="C9" s="5" t="s">
        <v>16</v>
      </c>
      <c r="D9" s="25">
        <v>38808</v>
      </c>
      <c r="E9" s="6">
        <v>14.9</v>
      </c>
      <c r="F9" s="4">
        <v>433</v>
      </c>
      <c r="G9" s="6">
        <v>6.98</v>
      </c>
      <c r="H9" s="7">
        <v>69</v>
      </c>
      <c r="I9" s="7">
        <v>66</v>
      </c>
      <c r="J9" s="8">
        <v>7.36</v>
      </c>
      <c r="K9" s="6">
        <v>14.800000000001035</v>
      </c>
      <c r="L9" s="23">
        <v>0.7183039999999999</v>
      </c>
      <c r="M9" s="23">
        <v>2.8754999999999997</v>
      </c>
      <c r="N9" s="24">
        <v>61.108724</v>
      </c>
      <c r="O9" s="23">
        <v>6.9772</v>
      </c>
      <c r="P9" s="7">
        <f t="shared" si="2"/>
        <v>23.67794261867502</v>
      </c>
      <c r="R9">
        <v>5.0056</v>
      </c>
      <c r="S9">
        <v>5.0071</v>
      </c>
      <c r="T9" s="16">
        <f t="shared" si="3"/>
        <v>3.0000000000001137</v>
      </c>
      <c r="U9">
        <v>500</v>
      </c>
      <c r="V9">
        <v>6</v>
      </c>
      <c r="W9" s="10">
        <f t="shared" si="0"/>
        <v>0.27407512503103604</v>
      </c>
      <c r="X9">
        <v>88</v>
      </c>
      <c r="Y9" s="16">
        <f t="shared" si="1"/>
        <v>0.8039537000910392</v>
      </c>
      <c r="AA9">
        <v>181</v>
      </c>
      <c r="AB9" s="16">
        <f t="shared" si="4"/>
        <v>41.63</v>
      </c>
      <c r="AD9">
        <v>9</v>
      </c>
      <c r="AE9" s="16">
        <f t="shared" si="5"/>
        <v>1.044</v>
      </c>
    </row>
    <row r="10" spans="1:31" ht="12.75">
      <c r="A10" s="4">
        <v>7</v>
      </c>
      <c r="B10" s="5" t="s">
        <v>23</v>
      </c>
      <c r="C10" s="5" t="s">
        <v>16</v>
      </c>
      <c r="D10" s="25">
        <v>38808</v>
      </c>
      <c r="E10" s="6">
        <v>14.2</v>
      </c>
      <c r="F10" s="4">
        <v>831</v>
      </c>
      <c r="G10" s="6">
        <v>4.18</v>
      </c>
      <c r="H10" s="7">
        <v>41</v>
      </c>
      <c r="I10" s="7">
        <v>33</v>
      </c>
      <c r="J10" s="8">
        <v>7.18</v>
      </c>
      <c r="K10" s="6">
        <v>14.599999999999724</v>
      </c>
      <c r="L10" s="23">
        <v>0.492312</v>
      </c>
      <c r="M10" s="23">
        <v>5.4892</v>
      </c>
      <c r="N10" s="24">
        <v>42.988156</v>
      </c>
      <c r="O10" s="23">
        <v>1.2352000000000003</v>
      </c>
      <c r="P10" s="7">
        <f t="shared" si="2"/>
        <v>8.056430080886102</v>
      </c>
      <c r="R10">
        <v>4.9135</v>
      </c>
      <c r="S10">
        <v>4.9168</v>
      </c>
      <c r="T10" s="16">
        <f t="shared" si="3"/>
        <v>6.600000000000605</v>
      </c>
      <c r="U10">
        <v>500</v>
      </c>
      <c r="V10">
        <v>4</v>
      </c>
      <c r="W10" s="10">
        <f t="shared" si="0"/>
        <v>0.1827167500206907</v>
      </c>
      <c r="X10">
        <v>99</v>
      </c>
      <c r="Y10" s="16">
        <f t="shared" si="1"/>
        <v>0.904447912602419</v>
      </c>
      <c r="AA10">
        <v>293</v>
      </c>
      <c r="AB10" s="16">
        <f t="shared" si="4"/>
        <v>67.39</v>
      </c>
      <c r="AD10">
        <v>120</v>
      </c>
      <c r="AE10" s="16">
        <f t="shared" si="5"/>
        <v>13.92</v>
      </c>
    </row>
    <row r="11" spans="1:31" ht="12.75">
      <c r="A11" s="4">
        <v>8</v>
      </c>
      <c r="B11" s="5" t="s">
        <v>24</v>
      </c>
      <c r="C11" s="5" t="s">
        <v>20</v>
      </c>
      <c r="D11" s="25">
        <v>38808</v>
      </c>
      <c r="E11" s="6">
        <v>18.9</v>
      </c>
      <c r="F11" s="4">
        <v>312</v>
      </c>
      <c r="G11" s="6">
        <v>8.05</v>
      </c>
      <c r="H11" s="7">
        <v>86</v>
      </c>
      <c r="I11" s="7">
        <v>0</v>
      </c>
      <c r="J11" s="8">
        <v>7.65</v>
      </c>
      <c r="K11" s="6">
        <v>6.933333333333755</v>
      </c>
      <c r="L11" s="23">
        <v>0.31257333333333337</v>
      </c>
      <c r="M11" s="23">
        <v>3.6286</v>
      </c>
      <c r="N11" s="24">
        <v>11.469934</v>
      </c>
      <c r="O11" s="23">
        <v>1.9282</v>
      </c>
      <c r="P11" s="7">
        <f t="shared" si="2"/>
        <v>3.692370060078267</v>
      </c>
      <c r="R11">
        <v>4.9874</v>
      </c>
      <c r="S11">
        <v>4.9884</v>
      </c>
      <c r="T11" s="16">
        <f t="shared" si="3"/>
        <v>2.000000000000668</v>
      </c>
      <c r="U11">
        <v>500</v>
      </c>
      <c r="V11">
        <v>4</v>
      </c>
      <c r="W11" s="10">
        <f t="shared" si="0"/>
        <v>0.1827167500206907</v>
      </c>
      <c r="X11">
        <v>65</v>
      </c>
      <c r="Y11" s="16">
        <f t="shared" si="1"/>
        <v>0.5938294375672448</v>
      </c>
      <c r="AA11">
        <v>181</v>
      </c>
      <c r="AB11" s="16">
        <f t="shared" si="4"/>
        <v>41.63</v>
      </c>
      <c r="AD11">
        <v>15</v>
      </c>
      <c r="AE11" s="16">
        <f t="shared" si="5"/>
        <v>1.74</v>
      </c>
    </row>
    <row r="12" spans="1:31" ht="12.75">
      <c r="A12" s="4">
        <v>9</v>
      </c>
      <c r="B12" s="5" t="s">
        <v>25</v>
      </c>
      <c r="C12" s="5" t="s">
        <v>26</v>
      </c>
      <c r="D12" s="25">
        <v>38808</v>
      </c>
      <c r="E12" s="6">
        <v>14</v>
      </c>
      <c r="F12" s="4">
        <v>4434</v>
      </c>
      <c r="G12" s="6">
        <v>5.1</v>
      </c>
      <c r="H12" s="7">
        <v>50</v>
      </c>
      <c r="I12" s="7">
        <v>33</v>
      </c>
      <c r="J12" s="8">
        <v>6.73</v>
      </c>
      <c r="K12" s="6">
        <v>71.33333333333287</v>
      </c>
      <c r="L12" s="23">
        <v>3.4319200000000003</v>
      </c>
      <c r="M12" s="23">
        <v>4.8247</v>
      </c>
      <c r="N12" s="24">
        <v>13.879584</v>
      </c>
      <c r="O12" s="23">
        <v>5.789200000000001</v>
      </c>
      <c r="P12" s="7">
        <f t="shared" si="2"/>
        <v>4.076685389765167</v>
      </c>
      <c r="R12">
        <v>5.0038</v>
      </c>
      <c r="S12">
        <v>5.0053</v>
      </c>
      <c r="T12" s="16">
        <f t="shared" si="3"/>
        <v>5.000000000000189</v>
      </c>
      <c r="U12">
        <v>300</v>
      </c>
      <c r="V12">
        <v>56</v>
      </c>
      <c r="W12" s="10">
        <f t="shared" si="0"/>
        <v>2.55803450028967</v>
      </c>
      <c r="X12">
        <v>157</v>
      </c>
      <c r="Y12" s="16">
        <f t="shared" si="1"/>
        <v>2.390544146104037</v>
      </c>
      <c r="AA12">
        <v>50</v>
      </c>
      <c r="AB12" s="16">
        <f t="shared" si="4"/>
        <v>11.5</v>
      </c>
      <c r="AD12">
        <v>156</v>
      </c>
      <c r="AE12" s="16">
        <f t="shared" si="5"/>
        <v>18.096</v>
      </c>
    </row>
    <row r="13" spans="1:31" ht="12.75">
      <c r="A13" s="4">
        <v>10</v>
      </c>
      <c r="B13" s="5" t="s">
        <v>27</v>
      </c>
      <c r="C13" s="5" t="s">
        <v>26</v>
      </c>
      <c r="D13" s="25">
        <v>38808</v>
      </c>
      <c r="E13" s="6">
        <v>18.1</v>
      </c>
      <c r="F13" s="4">
        <v>6600</v>
      </c>
      <c r="G13" s="6">
        <v>7.38</v>
      </c>
      <c r="H13" s="7">
        <v>78</v>
      </c>
      <c r="I13" s="7">
        <v>0</v>
      </c>
      <c r="J13" s="8">
        <v>7.01</v>
      </c>
      <c r="K13" s="6">
        <v>50.39999999999978</v>
      </c>
      <c r="L13" s="23">
        <v>1.543208</v>
      </c>
      <c r="M13" s="23">
        <v>4.514600000000001</v>
      </c>
      <c r="N13" s="24">
        <v>17.927796</v>
      </c>
      <c r="O13" s="23">
        <v>13.3132</v>
      </c>
      <c r="P13" s="7">
        <f t="shared" si="2"/>
        <v>6.9199920258716165</v>
      </c>
      <c r="R13">
        <v>5.1778</v>
      </c>
      <c r="S13">
        <v>5.1849</v>
      </c>
      <c r="T13" s="16">
        <f t="shared" si="3"/>
        <v>28.39999999999776</v>
      </c>
      <c r="U13">
        <v>250</v>
      </c>
      <c r="V13">
        <v>13</v>
      </c>
      <c r="W13" s="10">
        <f t="shared" si="0"/>
        <v>0.5938294375672448</v>
      </c>
      <c r="X13">
        <v>96</v>
      </c>
      <c r="Y13" s="16">
        <f t="shared" si="1"/>
        <v>1.754080800198631</v>
      </c>
      <c r="AA13">
        <v>347</v>
      </c>
      <c r="AB13" s="16">
        <f t="shared" si="4"/>
        <v>79.81</v>
      </c>
      <c r="AD13">
        <v>60</v>
      </c>
      <c r="AE13" s="16">
        <f t="shared" si="5"/>
        <v>6.96</v>
      </c>
    </row>
    <row r="14" spans="1:31" ht="12.75">
      <c r="A14" s="4">
        <v>11</v>
      </c>
      <c r="B14" s="5" t="s">
        <v>28</v>
      </c>
      <c r="C14" s="5" t="s">
        <v>20</v>
      </c>
      <c r="D14" s="25">
        <v>38808</v>
      </c>
      <c r="E14" s="6">
        <v>18.8</v>
      </c>
      <c r="F14" s="4">
        <v>252</v>
      </c>
      <c r="G14" s="6">
        <v>8.1</v>
      </c>
      <c r="H14" s="7">
        <v>87</v>
      </c>
      <c r="I14" s="7">
        <v>0</v>
      </c>
      <c r="J14" s="8">
        <v>7.55</v>
      </c>
      <c r="K14" s="6">
        <v>8.26666666666635</v>
      </c>
      <c r="L14" s="23">
        <v>0.34099999999999997</v>
      </c>
      <c r="M14" s="23">
        <v>3.4957</v>
      </c>
      <c r="N14" s="24">
        <v>6.650634</v>
      </c>
      <c r="O14" s="23">
        <v>2.2252</v>
      </c>
      <c r="P14" s="7">
        <f t="shared" si="2"/>
        <v>2.5390720027462317</v>
      </c>
      <c r="R14">
        <v>5.1925</v>
      </c>
      <c r="S14">
        <v>5.1928</v>
      </c>
      <c r="T14" s="16">
        <f t="shared" si="3"/>
        <v>0.600000000000378</v>
      </c>
      <c r="U14">
        <v>500</v>
      </c>
      <c r="V14">
        <v>3</v>
      </c>
      <c r="W14" s="10">
        <f t="shared" si="0"/>
        <v>0.13703756251551802</v>
      </c>
      <c r="X14">
        <v>30</v>
      </c>
      <c r="Y14" s="16">
        <f t="shared" si="1"/>
        <v>0.2740751250310361</v>
      </c>
      <c r="AA14">
        <v>52</v>
      </c>
      <c r="AB14" s="16">
        <f t="shared" si="4"/>
        <v>11.96</v>
      </c>
      <c r="AD14">
        <v>5</v>
      </c>
      <c r="AE14" s="16">
        <f t="shared" si="5"/>
        <v>0.5800000000000001</v>
      </c>
    </row>
    <row r="15" spans="1:31" ht="12.75">
      <c r="A15" s="4">
        <v>12</v>
      </c>
      <c r="B15" s="5" t="s">
        <v>29</v>
      </c>
      <c r="C15" s="5" t="s">
        <v>20</v>
      </c>
      <c r="D15" s="25">
        <v>38808</v>
      </c>
      <c r="E15" s="6">
        <v>19.9</v>
      </c>
      <c r="F15" s="4">
        <v>242</v>
      </c>
      <c r="G15" s="6">
        <v>7.94</v>
      </c>
      <c r="H15" s="7">
        <v>87</v>
      </c>
      <c r="I15" s="7">
        <v>0</v>
      </c>
      <c r="J15" s="8">
        <v>7.65</v>
      </c>
      <c r="K15" s="6">
        <v>0.800000000000504</v>
      </c>
      <c r="L15" s="23">
        <v>0.28841066666666665</v>
      </c>
      <c r="M15" s="23">
        <v>3.4514</v>
      </c>
      <c r="N15" s="24">
        <v>5.975932</v>
      </c>
      <c r="O15" s="23">
        <v>1.9282</v>
      </c>
      <c r="P15" s="7">
        <f t="shared" si="2"/>
        <v>2.2901234281740743</v>
      </c>
      <c r="R15">
        <v>5.006</v>
      </c>
      <c r="S15">
        <v>5.0066</v>
      </c>
      <c r="T15" s="16">
        <f t="shared" si="3"/>
        <v>1.1999999999989797</v>
      </c>
      <c r="U15">
        <v>500</v>
      </c>
      <c r="V15">
        <v>2</v>
      </c>
      <c r="W15" s="10">
        <f t="shared" si="0"/>
        <v>0.09135837501034536</v>
      </c>
      <c r="X15">
        <v>34</v>
      </c>
      <c r="Y15" s="16">
        <f t="shared" si="1"/>
        <v>0.3106184750351742</v>
      </c>
      <c r="AA15">
        <v>7</v>
      </c>
      <c r="AB15" s="16">
        <f t="shared" si="4"/>
        <v>1.61</v>
      </c>
      <c r="AD15">
        <v>9</v>
      </c>
      <c r="AE15" s="16">
        <f t="shared" si="5"/>
        <v>1.044</v>
      </c>
    </row>
    <row r="16" spans="1:31" ht="12.75">
      <c r="A16" s="4">
        <v>13</v>
      </c>
      <c r="B16" s="5" t="s">
        <v>30</v>
      </c>
      <c r="C16" s="5" t="s">
        <v>26</v>
      </c>
      <c r="D16" s="25">
        <v>38808</v>
      </c>
      <c r="E16" s="6">
        <v>15.9</v>
      </c>
      <c r="F16" s="4">
        <v>3659</v>
      </c>
      <c r="G16" s="6">
        <v>7.5</v>
      </c>
      <c r="H16" s="7">
        <v>76</v>
      </c>
      <c r="I16" s="7">
        <v>0</v>
      </c>
      <c r="J16" s="8">
        <v>7.24</v>
      </c>
      <c r="K16" s="6">
        <v>37.33333333333514</v>
      </c>
      <c r="L16" s="23">
        <v>2.8847066666666668</v>
      </c>
      <c r="M16" s="23">
        <v>3.983</v>
      </c>
      <c r="N16" s="24">
        <v>8.289196</v>
      </c>
      <c r="O16" s="23">
        <v>2.4232</v>
      </c>
      <c r="P16" s="7">
        <f t="shared" si="2"/>
        <v>2.6895295003766004</v>
      </c>
      <c r="R16">
        <v>4.911</v>
      </c>
      <c r="S16">
        <v>4.9126</v>
      </c>
      <c r="T16" s="16">
        <f t="shared" si="3"/>
        <v>5.333333333335706</v>
      </c>
      <c r="U16">
        <v>300</v>
      </c>
      <c r="V16">
        <v>5</v>
      </c>
      <c r="W16" s="10">
        <f t="shared" si="0"/>
        <v>0.2283959375258634</v>
      </c>
      <c r="X16">
        <v>133</v>
      </c>
      <c r="Y16" s="16">
        <f t="shared" si="1"/>
        <v>2.0251106460626556</v>
      </c>
      <c r="AA16">
        <v>0</v>
      </c>
      <c r="AB16" s="16">
        <f t="shared" si="4"/>
        <v>0</v>
      </c>
      <c r="AD16">
        <v>8</v>
      </c>
      <c r="AE16" s="16">
        <f t="shared" si="5"/>
        <v>0.928</v>
      </c>
    </row>
    <row r="17" spans="1:31" ht="12.75">
      <c r="A17" s="4">
        <v>14</v>
      </c>
      <c r="B17" s="5" t="s">
        <v>31</v>
      </c>
      <c r="C17" s="5" t="s">
        <v>26</v>
      </c>
      <c r="D17" s="25">
        <v>38808</v>
      </c>
      <c r="E17" s="6">
        <v>14.2</v>
      </c>
      <c r="F17" s="4">
        <v>1850</v>
      </c>
      <c r="G17" s="6">
        <v>6.23</v>
      </c>
      <c r="H17" s="7">
        <v>61</v>
      </c>
      <c r="I17" s="7">
        <v>66</v>
      </c>
      <c r="J17" s="8">
        <v>7.26</v>
      </c>
      <c r="K17" s="6">
        <v>13.20000000000121</v>
      </c>
      <c r="L17" s="23">
        <v>2.063416</v>
      </c>
      <c r="M17" s="23">
        <v>4.691800000000001</v>
      </c>
      <c r="N17" s="24">
        <v>16.38562</v>
      </c>
      <c r="O17" s="23">
        <v>1.0372</v>
      </c>
      <c r="P17" s="7">
        <f t="shared" si="2"/>
        <v>3.7134617843897857</v>
      </c>
      <c r="R17">
        <v>4.9857</v>
      </c>
      <c r="S17">
        <v>4.9883</v>
      </c>
      <c r="T17" s="16">
        <f t="shared" si="3"/>
        <v>8.666666666667194</v>
      </c>
      <c r="U17">
        <v>300</v>
      </c>
      <c r="V17">
        <v>18</v>
      </c>
      <c r="W17" s="10">
        <f t="shared" si="0"/>
        <v>0.8222253750931082</v>
      </c>
      <c r="X17">
        <v>205</v>
      </c>
      <c r="Y17" s="16">
        <f t="shared" si="1"/>
        <v>3.1214111461867993</v>
      </c>
      <c r="AA17">
        <v>139</v>
      </c>
      <c r="AB17" s="16">
        <f t="shared" si="4"/>
        <v>31.970000000000002</v>
      </c>
      <c r="AD17">
        <v>396</v>
      </c>
      <c r="AE17" s="16">
        <f t="shared" si="5"/>
        <v>45.936</v>
      </c>
    </row>
    <row r="18" spans="1:31" ht="12.75">
      <c r="A18" s="4">
        <v>15</v>
      </c>
      <c r="B18" s="5" t="s">
        <v>32</v>
      </c>
      <c r="C18" s="5" t="s">
        <v>16</v>
      </c>
      <c r="D18" s="25">
        <v>38808</v>
      </c>
      <c r="E18" s="6">
        <v>15</v>
      </c>
      <c r="F18" s="4">
        <v>730</v>
      </c>
      <c r="G18" s="6">
        <v>8.35</v>
      </c>
      <c r="H18" s="7">
        <v>83</v>
      </c>
      <c r="I18" s="7">
        <v>33</v>
      </c>
      <c r="J18" s="8">
        <v>7.57</v>
      </c>
      <c r="K18" s="6">
        <v>5.33333333333393</v>
      </c>
      <c r="L18" s="23">
        <v>0.3850613333333333</v>
      </c>
      <c r="M18" s="23">
        <v>9.2104</v>
      </c>
      <c r="N18" s="24">
        <v>11.662706</v>
      </c>
      <c r="O18" s="23">
        <v>1.1362</v>
      </c>
      <c r="P18" s="7">
        <f t="shared" si="2"/>
        <v>1.3896145661426214</v>
      </c>
      <c r="R18">
        <v>5.0048</v>
      </c>
      <c r="S18">
        <v>5.0049</v>
      </c>
      <c r="T18" s="16">
        <f t="shared" si="3"/>
        <v>0.19999999999953388</v>
      </c>
      <c r="U18">
        <v>500</v>
      </c>
      <c r="V18">
        <v>3</v>
      </c>
      <c r="W18" s="10">
        <f t="shared" si="0"/>
        <v>0.13703756251551802</v>
      </c>
      <c r="X18">
        <v>36</v>
      </c>
      <c r="Y18" s="16">
        <f t="shared" si="1"/>
        <v>0.32889015003724326</v>
      </c>
      <c r="AA18">
        <v>85</v>
      </c>
      <c r="AB18" s="16">
        <f t="shared" si="4"/>
        <v>19.55</v>
      </c>
      <c r="AD18">
        <v>4</v>
      </c>
      <c r="AE18" s="16">
        <f t="shared" si="5"/>
        <v>0.464</v>
      </c>
    </row>
    <row r="19" spans="1:31" ht="12.75">
      <c r="A19" s="4">
        <v>16</v>
      </c>
      <c r="B19" s="5" t="s">
        <v>33</v>
      </c>
      <c r="C19" s="5" t="s">
        <v>20</v>
      </c>
      <c r="D19" s="25">
        <v>38808</v>
      </c>
      <c r="E19" s="6">
        <v>19.9</v>
      </c>
      <c r="F19" s="4">
        <v>558</v>
      </c>
      <c r="G19" s="6">
        <v>9.17</v>
      </c>
      <c r="H19" s="7">
        <v>101</v>
      </c>
      <c r="I19" s="7">
        <v>166</v>
      </c>
      <c r="J19" s="8">
        <v>7.97</v>
      </c>
      <c r="K19" s="6">
        <v>8.333333333331675</v>
      </c>
      <c r="L19" s="23">
        <v>1.5169733333333333</v>
      </c>
      <c r="M19" s="23">
        <v>4.2931</v>
      </c>
      <c r="N19" s="24">
        <v>8.867512</v>
      </c>
      <c r="O19" s="23">
        <v>2.0272</v>
      </c>
      <c r="P19" s="7">
        <f t="shared" si="2"/>
        <v>2.537726118655517</v>
      </c>
      <c r="R19">
        <v>5.178</v>
      </c>
      <c r="S19">
        <v>5.1813</v>
      </c>
      <c r="T19" s="16">
        <f t="shared" si="3"/>
        <v>9.428571428572294</v>
      </c>
      <c r="U19">
        <v>350</v>
      </c>
      <c r="V19">
        <v>11</v>
      </c>
      <c r="W19" s="10">
        <f t="shared" si="0"/>
        <v>0.5024710625568994</v>
      </c>
      <c r="X19">
        <v>179</v>
      </c>
      <c r="Y19" s="16">
        <f t="shared" si="1"/>
        <v>2.3361641609788313</v>
      </c>
      <c r="AA19">
        <v>39</v>
      </c>
      <c r="AB19" s="16">
        <f t="shared" si="4"/>
        <v>8.97</v>
      </c>
      <c r="AD19">
        <v>12</v>
      </c>
      <c r="AE19" s="16">
        <f t="shared" si="5"/>
        <v>1.3920000000000001</v>
      </c>
    </row>
    <row r="20" spans="1:31" ht="12.75">
      <c r="A20" s="4">
        <v>17</v>
      </c>
      <c r="B20" s="5" t="s">
        <v>34</v>
      </c>
      <c r="C20" s="5" t="s">
        <v>20</v>
      </c>
      <c r="D20" s="25">
        <v>38808</v>
      </c>
      <c r="E20" s="6">
        <v>19.9</v>
      </c>
      <c r="F20" s="4">
        <v>215</v>
      </c>
      <c r="G20" s="6">
        <v>4.84</v>
      </c>
      <c r="H20" s="7">
        <v>53</v>
      </c>
      <c r="I20" s="7">
        <v>33</v>
      </c>
      <c r="J20" s="8">
        <v>7.2</v>
      </c>
      <c r="K20" s="6">
        <v>2.200000000000202</v>
      </c>
      <c r="L20" s="23">
        <v>0.665004</v>
      </c>
      <c r="M20" s="23">
        <v>3.4957</v>
      </c>
      <c r="N20" s="24">
        <v>17.831409999999998</v>
      </c>
      <c r="O20" s="23">
        <v>2.0272</v>
      </c>
      <c r="P20" s="7">
        <f t="shared" si="2"/>
        <v>5.680867923448808</v>
      </c>
      <c r="R20">
        <v>5.1954</v>
      </c>
      <c r="S20">
        <v>5.1959</v>
      </c>
      <c r="T20" s="16">
        <f t="shared" si="3"/>
        <v>2.4999999999986144</v>
      </c>
      <c r="U20">
        <v>200</v>
      </c>
      <c r="V20">
        <v>4</v>
      </c>
      <c r="W20" s="10">
        <f t="shared" si="0"/>
        <v>0.1827167500206907</v>
      </c>
      <c r="X20">
        <v>50</v>
      </c>
      <c r="Y20" s="16">
        <f t="shared" si="1"/>
        <v>1.141979687629317</v>
      </c>
      <c r="AA20">
        <v>1</v>
      </c>
      <c r="AB20" s="16">
        <f t="shared" si="4"/>
        <v>0.23</v>
      </c>
      <c r="AD20">
        <v>5</v>
      </c>
      <c r="AE20" s="16">
        <f t="shared" si="5"/>
        <v>0.5800000000000001</v>
      </c>
    </row>
    <row r="21" spans="1:31" ht="12.75">
      <c r="A21" s="4">
        <v>18</v>
      </c>
      <c r="B21" s="5" t="s">
        <v>35</v>
      </c>
      <c r="C21" s="5" t="s">
        <v>16</v>
      </c>
      <c r="D21" s="25">
        <v>38808</v>
      </c>
      <c r="E21" s="6">
        <v>17.4</v>
      </c>
      <c r="F21" s="4">
        <v>722</v>
      </c>
      <c r="G21" s="6">
        <v>7.64</v>
      </c>
      <c r="H21" s="7">
        <v>80</v>
      </c>
      <c r="I21" s="7">
        <v>33</v>
      </c>
      <c r="J21" s="8">
        <v>7.56</v>
      </c>
      <c r="K21" s="6">
        <v>10.000000000001563</v>
      </c>
      <c r="L21" s="23">
        <v>1.046632</v>
      </c>
      <c r="M21" s="23">
        <v>3.8058</v>
      </c>
      <c r="N21" s="24">
        <v>24.0965</v>
      </c>
      <c r="O21" s="23">
        <v>11.3332</v>
      </c>
      <c r="P21" s="7">
        <f t="shared" si="2"/>
        <v>9.309396184770613</v>
      </c>
      <c r="R21">
        <v>5.0046</v>
      </c>
      <c r="S21">
        <v>5.0063</v>
      </c>
      <c r="T21" s="16">
        <f t="shared" si="3"/>
        <v>4.8571428571442254</v>
      </c>
      <c r="U21">
        <v>350</v>
      </c>
      <c r="V21">
        <v>44</v>
      </c>
      <c r="W21" s="10">
        <f t="shared" si="0"/>
        <v>2.0098842502275978</v>
      </c>
      <c r="X21">
        <v>221</v>
      </c>
      <c r="Y21" s="16">
        <f t="shared" si="1"/>
        <v>2.884314411040904</v>
      </c>
      <c r="AA21">
        <v>95</v>
      </c>
      <c r="AB21" s="16">
        <f t="shared" si="4"/>
        <v>21.85</v>
      </c>
      <c r="AD21">
        <v>654</v>
      </c>
      <c r="AE21" s="16">
        <f t="shared" si="5"/>
        <v>75.864</v>
      </c>
    </row>
    <row r="22" spans="1:31" ht="12.75">
      <c r="A22" s="4">
        <v>19</v>
      </c>
      <c r="B22" s="5" t="s">
        <v>36</v>
      </c>
      <c r="C22" s="5" t="s">
        <v>26</v>
      </c>
      <c r="D22" s="25">
        <v>38808</v>
      </c>
      <c r="E22" s="6">
        <v>14.5</v>
      </c>
      <c r="F22" s="4">
        <v>2155</v>
      </c>
      <c r="G22" s="6">
        <v>7.15</v>
      </c>
      <c r="H22" s="7">
        <v>70</v>
      </c>
      <c r="I22" s="7">
        <v>0</v>
      </c>
      <c r="J22" s="8">
        <v>7.16</v>
      </c>
      <c r="K22" s="6">
        <v>36.086956521739985</v>
      </c>
      <c r="L22" s="23">
        <v>2.4699478260869565</v>
      </c>
      <c r="M22" s="23">
        <v>4.514600000000001</v>
      </c>
      <c r="N22" s="24">
        <v>12.241022</v>
      </c>
      <c r="O22" s="23">
        <v>2.6212</v>
      </c>
      <c r="P22" s="7">
        <f t="shared" si="2"/>
        <v>3.2920351747663132</v>
      </c>
      <c r="R22">
        <v>4.9863</v>
      </c>
      <c r="S22">
        <v>4.9939</v>
      </c>
      <c r="T22" s="16">
        <f t="shared" si="3"/>
        <v>19.000000000000128</v>
      </c>
      <c r="U22">
        <v>400</v>
      </c>
      <c r="V22">
        <v>8</v>
      </c>
      <c r="W22" s="10">
        <f t="shared" si="0"/>
        <v>0.3654335000413814</v>
      </c>
      <c r="X22">
        <v>162</v>
      </c>
      <c r="Y22" s="16">
        <f t="shared" si="1"/>
        <v>1.8500070939594935</v>
      </c>
      <c r="AA22">
        <v>96</v>
      </c>
      <c r="AB22" s="16">
        <f t="shared" si="4"/>
        <v>22.080000000000002</v>
      </c>
      <c r="AD22">
        <v>203</v>
      </c>
      <c r="AE22" s="16">
        <f t="shared" si="5"/>
        <v>23.548000000000002</v>
      </c>
    </row>
    <row r="23" spans="1:31" ht="12.75">
      <c r="A23" s="4">
        <v>20</v>
      </c>
      <c r="B23" s="5" t="s">
        <v>37</v>
      </c>
      <c r="C23" s="5" t="s">
        <v>20</v>
      </c>
      <c r="D23" s="25">
        <v>38808</v>
      </c>
      <c r="E23" s="6">
        <v>18.1</v>
      </c>
      <c r="F23" s="4">
        <v>283</v>
      </c>
      <c r="G23" s="6">
        <v>6.32</v>
      </c>
      <c r="H23" s="7">
        <v>67</v>
      </c>
      <c r="I23" s="7">
        <v>33</v>
      </c>
      <c r="J23" s="8">
        <v>7.39</v>
      </c>
      <c r="K23" s="6">
        <v>11.59999999999961</v>
      </c>
      <c r="L23" s="23">
        <v>0.7183039999999999</v>
      </c>
      <c r="M23" s="23">
        <v>3.6286</v>
      </c>
      <c r="N23" s="24">
        <v>17.445866</v>
      </c>
      <c r="O23" s="23">
        <v>12.1252</v>
      </c>
      <c r="P23" s="7">
        <f t="shared" si="2"/>
        <v>8.149442209116463</v>
      </c>
      <c r="R23">
        <v>5.0048</v>
      </c>
      <c r="S23">
        <v>5.0101</v>
      </c>
      <c r="T23" s="16">
        <f t="shared" si="3"/>
        <v>10.600000000000165</v>
      </c>
      <c r="U23">
        <v>500</v>
      </c>
      <c r="V23">
        <v>4</v>
      </c>
      <c r="W23" s="10">
        <f t="shared" si="0"/>
        <v>0.1827167500206907</v>
      </c>
      <c r="X23">
        <v>155</v>
      </c>
      <c r="Y23" s="16">
        <f t="shared" si="1"/>
        <v>1.416054812660353</v>
      </c>
      <c r="AA23">
        <v>45</v>
      </c>
      <c r="AB23" s="16">
        <f t="shared" si="4"/>
        <v>10.35</v>
      </c>
      <c r="AD23">
        <v>255</v>
      </c>
      <c r="AE23" s="16">
        <f t="shared" si="5"/>
        <v>29.580000000000002</v>
      </c>
    </row>
    <row r="24" spans="1:31" ht="12.75">
      <c r="A24" s="4">
        <v>21</v>
      </c>
      <c r="B24" s="5" t="s">
        <v>38</v>
      </c>
      <c r="C24" s="5" t="s">
        <v>16</v>
      </c>
      <c r="D24" s="25">
        <v>38808</v>
      </c>
      <c r="E24" s="6">
        <v>13.8</v>
      </c>
      <c r="F24" s="4">
        <v>217</v>
      </c>
      <c r="G24" s="6">
        <v>6.82</v>
      </c>
      <c r="H24" s="7">
        <v>66</v>
      </c>
      <c r="I24" s="7">
        <v>0</v>
      </c>
      <c r="J24" s="8">
        <v>6.84</v>
      </c>
      <c r="K24" s="6">
        <v>12.571428571427186</v>
      </c>
      <c r="L24" s="23">
        <v>1.0687885714285714</v>
      </c>
      <c r="M24" s="23">
        <v>3.983</v>
      </c>
      <c r="N24" s="24">
        <v>47.036368</v>
      </c>
      <c r="O24" s="23">
        <v>1.3342</v>
      </c>
      <c r="P24" s="7">
        <f t="shared" si="2"/>
        <v>12.144255084107458</v>
      </c>
      <c r="R24">
        <v>4.9132</v>
      </c>
      <c r="S24">
        <v>4.9153</v>
      </c>
      <c r="T24" s="16">
        <f t="shared" si="3"/>
        <v>4.20000000000087</v>
      </c>
      <c r="U24">
        <v>500</v>
      </c>
      <c r="V24">
        <v>3</v>
      </c>
      <c r="W24" s="10">
        <f t="shared" si="0"/>
        <v>0.13703756251551802</v>
      </c>
      <c r="X24">
        <v>118</v>
      </c>
      <c r="Y24" s="16">
        <f t="shared" si="1"/>
        <v>1.078028825122075</v>
      </c>
      <c r="AA24">
        <v>78</v>
      </c>
      <c r="AB24" s="16">
        <f t="shared" si="4"/>
        <v>17.94</v>
      </c>
      <c r="AD24">
        <v>24</v>
      </c>
      <c r="AE24" s="16">
        <f t="shared" si="5"/>
        <v>2.7840000000000003</v>
      </c>
    </row>
    <row r="25" spans="1:31" ht="12.75">
      <c r="A25" s="4">
        <v>22</v>
      </c>
      <c r="B25" s="5" t="s">
        <v>39</v>
      </c>
      <c r="C25" s="5" t="s">
        <v>16</v>
      </c>
      <c r="D25" s="25">
        <v>38808</v>
      </c>
      <c r="E25" s="6">
        <v>14.6</v>
      </c>
      <c r="F25" s="4">
        <v>558</v>
      </c>
      <c r="G25" s="6">
        <v>9.5</v>
      </c>
      <c r="H25" s="7">
        <v>94</v>
      </c>
      <c r="I25" s="7">
        <v>33</v>
      </c>
      <c r="J25" s="8">
        <v>7.45</v>
      </c>
      <c r="K25" s="6">
        <v>5.199999999999724</v>
      </c>
      <c r="L25" s="23">
        <v>0.25429866666666673</v>
      </c>
      <c r="M25" s="23">
        <v>3.097</v>
      </c>
      <c r="N25" s="24">
        <v>107.855934</v>
      </c>
      <c r="O25" s="23">
        <v>1.2352000000000003</v>
      </c>
      <c r="P25" s="7">
        <f t="shared" si="2"/>
        <v>35.22477688085244</v>
      </c>
      <c r="R25">
        <v>5.1927</v>
      </c>
      <c r="S25">
        <v>5.1942</v>
      </c>
      <c r="T25" s="16">
        <f t="shared" si="3"/>
        <v>3.0000000000001137</v>
      </c>
      <c r="U25">
        <v>500</v>
      </c>
      <c r="V25">
        <v>3</v>
      </c>
      <c r="W25" s="10">
        <f t="shared" si="0"/>
        <v>0.13703756251551802</v>
      </c>
      <c r="X25">
        <v>73</v>
      </c>
      <c r="Y25" s="16">
        <f t="shared" si="1"/>
        <v>0.666916137575521</v>
      </c>
      <c r="AA25">
        <v>275</v>
      </c>
      <c r="AB25" s="16">
        <f t="shared" si="4"/>
        <v>63.25</v>
      </c>
      <c r="AD25">
        <v>68</v>
      </c>
      <c r="AE25" s="16">
        <f t="shared" si="5"/>
        <v>7.888000000000001</v>
      </c>
    </row>
    <row r="26" spans="1:31" ht="12.75">
      <c r="A26" s="4">
        <v>23</v>
      </c>
      <c r="B26" s="5" t="s">
        <v>40</v>
      </c>
      <c r="C26" s="5" t="s">
        <v>26</v>
      </c>
      <c r="D26" s="25">
        <v>38808</v>
      </c>
      <c r="E26" s="6">
        <v>15.7</v>
      </c>
      <c r="F26" s="4">
        <v>3628</v>
      </c>
      <c r="G26" s="6">
        <v>8.72</v>
      </c>
      <c r="H26" s="7">
        <v>88</v>
      </c>
      <c r="I26" s="7">
        <v>0</v>
      </c>
      <c r="J26" s="8">
        <v>7.28</v>
      </c>
      <c r="K26" s="6">
        <v>54.00000000000441</v>
      </c>
      <c r="L26" s="23">
        <v>2.913133333333333</v>
      </c>
      <c r="M26" s="23">
        <v>3.9387000000000003</v>
      </c>
      <c r="N26" s="24">
        <v>16.192848</v>
      </c>
      <c r="O26" s="23">
        <v>4.3042</v>
      </c>
      <c r="P26" s="7">
        <f t="shared" si="2"/>
        <v>5.204013506994693</v>
      </c>
      <c r="R26">
        <v>5.1749</v>
      </c>
      <c r="S26">
        <v>5.1778</v>
      </c>
      <c r="T26" s="16">
        <f t="shared" si="3"/>
        <v>8.285714285715276</v>
      </c>
      <c r="U26">
        <v>350</v>
      </c>
      <c r="V26">
        <v>6</v>
      </c>
      <c r="W26" s="10">
        <f t="shared" si="0"/>
        <v>0.27407512503103604</v>
      </c>
      <c r="X26">
        <v>144</v>
      </c>
      <c r="Y26" s="16">
        <f t="shared" si="1"/>
        <v>1.8793722859271043</v>
      </c>
      <c r="AA26">
        <v>27</v>
      </c>
      <c r="AB26" s="16">
        <f t="shared" si="4"/>
        <v>6.21</v>
      </c>
      <c r="AD26">
        <v>33</v>
      </c>
      <c r="AE26" s="16">
        <f t="shared" si="5"/>
        <v>3.8280000000000003</v>
      </c>
    </row>
    <row r="27" spans="1:31" ht="12.75">
      <c r="A27" s="11"/>
      <c r="B27" s="17"/>
      <c r="C27" s="17"/>
      <c r="D27" s="17"/>
      <c r="E27" s="18"/>
      <c r="F27" s="2"/>
      <c r="G27" s="18"/>
      <c r="H27" s="19"/>
      <c r="I27" s="19"/>
      <c r="J27" s="20"/>
      <c r="K27" s="18"/>
      <c r="L27" s="18"/>
      <c r="M27" s="20"/>
      <c r="N27" s="18"/>
      <c r="O27" s="18"/>
      <c r="P27" s="7"/>
      <c r="T27" s="16"/>
      <c r="W27" s="10"/>
      <c r="Y27" s="16"/>
      <c r="AB27" s="16"/>
      <c r="AE27" s="16"/>
    </row>
    <row r="28" spans="1:31" ht="12.75">
      <c r="A28" s="11"/>
      <c r="B28" s="5" t="s">
        <v>41</v>
      </c>
      <c r="C28" s="5" t="s">
        <v>42</v>
      </c>
      <c r="D28" s="5"/>
      <c r="E28" s="6">
        <f>AVERAGE(E4:E26)</f>
        <v>16.37391304347826</v>
      </c>
      <c r="F28" s="7">
        <f aca="true" t="shared" si="6" ref="F28:P28">AVERAGE(F4:F26)</f>
        <v>1280.1739130434783</v>
      </c>
      <c r="G28" s="6">
        <f t="shared" si="6"/>
        <v>7.500869565217391</v>
      </c>
      <c r="H28" s="7">
        <f t="shared" si="6"/>
        <v>76.95652173913044</v>
      </c>
      <c r="I28" s="7">
        <f t="shared" si="6"/>
        <v>28.73913043478261</v>
      </c>
      <c r="J28" s="8">
        <f t="shared" si="6"/>
        <v>7.33391304347826</v>
      </c>
      <c r="K28" s="6">
        <f t="shared" si="6"/>
        <v>20.229507606445537</v>
      </c>
      <c r="L28" s="6">
        <f t="shared" si="6"/>
        <v>1.2262561962372849</v>
      </c>
      <c r="M28" s="8">
        <f t="shared" si="6"/>
        <v>3.8481739130434787</v>
      </c>
      <c r="N28" s="6">
        <f t="shared" si="6"/>
        <v>24.708341565217392</v>
      </c>
      <c r="O28" s="6">
        <f t="shared" si="6"/>
        <v>4.416113043478259</v>
      </c>
      <c r="P28" s="7">
        <f t="shared" si="6"/>
        <v>28.81087262533587</v>
      </c>
      <c r="V28">
        <v>0</v>
      </c>
      <c r="W28">
        <v>0</v>
      </c>
      <c r="Y28" t="s">
        <v>58</v>
      </c>
      <c r="AA28">
        <v>0</v>
      </c>
      <c r="AB28">
        <v>0</v>
      </c>
      <c r="AD28">
        <v>0</v>
      </c>
      <c r="AE28">
        <v>0</v>
      </c>
    </row>
    <row r="29" spans="1:31" ht="13.5" thickBot="1">
      <c r="A29" s="11"/>
      <c r="B29" s="11"/>
      <c r="C29" s="5" t="s">
        <v>43</v>
      </c>
      <c r="D29" s="5"/>
      <c r="E29" s="6">
        <f>AVERAGE(E4,E5,E6,E9,E10,E18,E21,E24,E25)</f>
        <v>14.555555555555555</v>
      </c>
      <c r="F29" s="7">
        <f aca="true" t="shared" si="7" ref="F29:P29">AVERAGE(F4,F5,F6,F9,F10,F18,F21,F24,F25)</f>
        <v>556.7777777777778</v>
      </c>
      <c r="G29" s="6">
        <f t="shared" si="7"/>
        <v>7.387777777777779</v>
      </c>
      <c r="H29" s="7">
        <f t="shared" si="7"/>
        <v>72.77777777777777</v>
      </c>
      <c r="I29" s="7">
        <f t="shared" si="7"/>
        <v>29.333333333333332</v>
      </c>
      <c r="J29" s="8">
        <f t="shared" si="7"/>
        <v>7.33</v>
      </c>
      <c r="K29" s="6">
        <f t="shared" si="7"/>
        <v>9.944973544973601</v>
      </c>
      <c r="L29" s="6">
        <f t="shared" si="7"/>
        <v>0.6428427301587303</v>
      </c>
      <c r="M29" s="8">
        <f t="shared" si="7"/>
        <v>3.6729000000000003</v>
      </c>
      <c r="N29" s="6">
        <f t="shared" si="7"/>
        <v>43.12738022222222</v>
      </c>
      <c r="O29" s="6">
        <f t="shared" si="7"/>
        <v>4.392199999999999</v>
      </c>
      <c r="P29" s="7">
        <f t="shared" si="7"/>
        <v>66.44039549349023</v>
      </c>
      <c r="V29">
        <v>1</v>
      </c>
      <c r="W29">
        <v>30</v>
      </c>
      <c r="Y29" t="s">
        <v>83</v>
      </c>
      <c r="AA29">
        <v>14</v>
      </c>
      <c r="AB29">
        <v>2</v>
      </c>
      <c r="AD29">
        <v>9</v>
      </c>
      <c r="AE29">
        <v>1</v>
      </c>
    </row>
    <row r="30" spans="1:31" ht="12.75">
      <c r="A30" s="11"/>
      <c r="B30" s="11"/>
      <c r="C30" s="5" t="s">
        <v>44</v>
      </c>
      <c r="D30" s="5"/>
      <c r="E30" s="6">
        <f>AVERAGE(E7,E8,E11,E14,E15,E19,E20,E23)</f>
        <v>19.150000000000002</v>
      </c>
      <c r="F30" s="7">
        <f aca="true" t="shared" si="8" ref="F30:P30">AVERAGE(F7,F8,F11,F14,F15,F19,F20,F23)</f>
        <v>263.375</v>
      </c>
      <c r="G30" s="6">
        <f t="shared" si="8"/>
        <v>7.9937499999999995</v>
      </c>
      <c r="H30" s="7">
        <f t="shared" si="8"/>
        <v>86.5</v>
      </c>
      <c r="I30" s="7">
        <f t="shared" si="8"/>
        <v>37.25</v>
      </c>
      <c r="J30" s="8">
        <f t="shared" si="8"/>
        <v>7.503750000000001</v>
      </c>
      <c r="K30" s="6">
        <f t="shared" si="8"/>
        <v>14.177536231883945</v>
      </c>
      <c r="L30" s="6">
        <f t="shared" si="8"/>
        <v>0.8889970144927536</v>
      </c>
      <c r="M30" s="8">
        <f t="shared" si="8"/>
        <v>3.6230624999999996</v>
      </c>
      <c r="N30" s="6">
        <f t="shared" si="8"/>
        <v>11.903671</v>
      </c>
      <c r="O30" s="6">
        <f t="shared" si="8"/>
        <v>4.069075</v>
      </c>
      <c r="P30" s="7">
        <f t="shared" si="8"/>
        <v>4.848849194893591</v>
      </c>
      <c r="V30">
        <v>2</v>
      </c>
      <c r="W30">
        <v>56</v>
      </c>
      <c r="Y30" s="15" t="s">
        <v>59</v>
      </c>
      <c r="Z30" s="15"/>
      <c r="AA30">
        <v>53</v>
      </c>
      <c r="AB30">
        <v>5</v>
      </c>
      <c r="AD30">
        <v>12</v>
      </c>
      <c r="AE30">
        <v>2</v>
      </c>
    </row>
    <row r="31" spans="1:31" ht="12.75">
      <c r="A31" s="11"/>
      <c r="B31" s="11"/>
      <c r="C31" s="5" t="s">
        <v>45</v>
      </c>
      <c r="D31" s="5"/>
      <c r="E31" s="6">
        <f>AVERAGE(E12,E13,E16,E17,E22,E26)</f>
        <v>15.4</v>
      </c>
      <c r="F31" s="7">
        <f aca="true" t="shared" si="9" ref="F31:P31">AVERAGE(F12,F13,F16,F17,F22,F26)</f>
        <v>3721</v>
      </c>
      <c r="G31" s="6">
        <f t="shared" si="9"/>
        <v>7.013333333333333</v>
      </c>
      <c r="H31" s="7">
        <f t="shared" si="9"/>
        <v>70.5</v>
      </c>
      <c r="I31" s="7">
        <f t="shared" si="9"/>
        <v>16.5</v>
      </c>
      <c r="J31" s="8">
        <f t="shared" si="9"/>
        <v>7.113333333333334</v>
      </c>
      <c r="K31" s="6">
        <f t="shared" si="9"/>
        <v>43.72560386473557</v>
      </c>
      <c r="L31" s="6">
        <f t="shared" si="9"/>
        <v>2.551055304347826</v>
      </c>
      <c r="M31" s="8">
        <f t="shared" si="9"/>
        <v>4.4112333333333344</v>
      </c>
      <c r="N31" s="6">
        <f t="shared" si="9"/>
        <v>14.152677666666667</v>
      </c>
      <c r="O31" s="6">
        <f t="shared" si="9"/>
        <v>4.914700000000001</v>
      </c>
      <c r="P31" s="7">
        <f t="shared" si="9"/>
        <v>4.315952897027362</v>
      </c>
      <c r="V31">
        <v>5</v>
      </c>
      <c r="W31">
        <v>132</v>
      </c>
      <c r="Y31" s="12" t="s">
        <v>60</v>
      </c>
      <c r="Z31" s="12">
        <v>0.9941125880736013</v>
      </c>
      <c r="AA31" s="12">
        <v>43</v>
      </c>
      <c r="AB31" s="12">
        <v>10</v>
      </c>
      <c r="AD31">
        <v>42</v>
      </c>
      <c r="AE31">
        <v>5</v>
      </c>
    </row>
    <row r="32" spans="22:31" ht="12.75">
      <c r="V32">
        <v>10</v>
      </c>
      <c r="W32">
        <v>223</v>
      </c>
      <c r="Y32" s="12" t="s">
        <v>61</v>
      </c>
      <c r="Z32" s="12">
        <v>0.9882598377663936</v>
      </c>
      <c r="AA32" s="12">
        <v>273</v>
      </c>
      <c r="AB32" s="12">
        <v>50</v>
      </c>
      <c r="AD32">
        <v>82</v>
      </c>
      <c r="AE32">
        <v>10</v>
      </c>
    </row>
    <row r="33" spans="2:31" ht="12.75">
      <c r="B33" s="5" t="s">
        <v>46</v>
      </c>
      <c r="C33" s="5"/>
      <c r="D33" s="5"/>
      <c r="E33" s="5"/>
      <c r="G33" s="5"/>
      <c r="H33" s="5"/>
      <c r="J33" s="9"/>
      <c r="P33" s="10"/>
      <c r="V33">
        <v>15</v>
      </c>
      <c r="W33">
        <v>313</v>
      </c>
      <c r="Y33" s="12" t="s">
        <v>62</v>
      </c>
      <c r="Z33" s="12">
        <v>0.7882598377663935</v>
      </c>
      <c r="AA33" s="12">
        <v>392</v>
      </c>
      <c r="AB33" s="12">
        <v>100</v>
      </c>
      <c r="AD33">
        <v>175</v>
      </c>
      <c r="AE33">
        <v>20</v>
      </c>
    </row>
    <row r="34" spans="2:26" ht="12.75">
      <c r="B34" s="5" t="s">
        <v>47</v>
      </c>
      <c r="C34" s="5"/>
      <c r="D34" s="5"/>
      <c r="E34" s="5"/>
      <c r="G34" s="5"/>
      <c r="H34" s="5"/>
      <c r="I34" s="5"/>
      <c r="J34" s="5"/>
      <c r="P34" s="10"/>
      <c r="Y34" s="12" t="s">
        <v>63</v>
      </c>
      <c r="Z34" s="12">
        <v>0.6382661118265188</v>
      </c>
    </row>
    <row r="35" spans="2:26" ht="13.5" thickBot="1">
      <c r="B35" s="5" t="s">
        <v>48</v>
      </c>
      <c r="C35" s="5"/>
      <c r="D35" s="5"/>
      <c r="E35" s="5"/>
      <c r="G35" s="5"/>
      <c r="H35" s="5"/>
      <c r="I35" s="5"/>
      <c r="J35" s="5"/>
      <c r="P35" s="10"/>
      <c r="Y35" s="13" t="s">
        <v>64</v>
      </c>
      <c r="Z35" s="13">
        <v>6</v>
      </c>
    </row>
    <row r="36" spans="2:16" ht="12.75">
      <c r="B36" s="5" t="s">
        <v>49</v>
      </c>
      <c r="C36" s="5"/>
      <c r="D36" s="5"/>
      <c r="E36" s="5"/>
      <c r="G36" s="5"/>
      <c r="H36" s="5"/>
      <c r="I36" s="5"/>
      <c r="J36" s="5"/>
      <c r="P36" s="10"/>
    </row>
    <row r="37" spans="2:25" ht="13.5" thickBot="1">
      <c r="B37" s="5" t="s">
        <v>50</v>
      </c>
      <c r="C37" s="5"/>
      <c r="D37" s="5"/>
      <c r="E37" s="5"/>
      <c r="G37" s="5"/>
      <c r="H37" s="5"/>
      <c r="I37" s="5"/>
      <c r="J37" s="5"/>
      <c r="P37" s="10"/>
      <c r="Y37" t="s">
        <v>65</v>
      </c>
    </row>
    <row r="38" spans="2:30" ht="12.75">
      <c r="B38" s="5" t="s">
        <v>51</v>
      </c>
      <c r="C38" s="5"/>
      <c r="D38" s="5"/>
      <c r="E38" s="5"/>
      <c r="G38" s="5"/>
      <c r="H38" s="5"/>
      <c r="I38" s="5"/>
      <c r="J38" s="5"/>
      <c r="P38" s="10"/>
      <c r="Y38" s="14"/>
      <c r="Z38" s="14" t="s">
        <v>70</v>
      </c>
      <c r="AA38" s="14" t="s">
        <v>71</v>
      </c>
      <c r="AB38" s="14" t="s">
        <v>72</v>
      </c>
      <c r="AC38" s="14" t="s">
        <v>73</v>
      </c>
      <c r="AD38" s="14" t="s">
        <v>74</v>
      </c>
    </row>
    <row r="39" spans="2:30" ht="12.75">
      <c r="B39" s="5" t="s">
        <v>52</v>
      </c>
      <c r="C39" s="5"/>
      <c r="D39" s="5"/>
      <c r="E39" s="5"/>
      <c r="I39" s="5"/>
      <c r="J39" s="5"/>
      <c r="P39" s="10"/>
      <c r="Y39" s="12" t="s">
        <v>66</v>
      </c>
      <c r="Z39" s="12">
        <v>1</v>
      </c>
      <c r="AA39" s="12">
        <v>171.4630818524693</v>
      </c>
      <c r="AB39" s="12">
        <v>171.4630818524693</v>
      </c>
      <c r="AC39" s="12">
        <v>420.8884928938561</v>
      </c>
      <c r="AD39" s="12">
        <v>3.334028189549213E-05</v>
      </c>
    </row>
    <row r="40" spans="2:30" ht="12.75">
      <c r="B40" s="5" t="s">
        <v>53</v>
      </c>
      <c r="C40" s="5"/>
      <c r="D40" s="5"/>
      <c r="E40" s="5"/>
      <c r="Y40" s="12" t="s">
        <v>67</v>
      </c>
      <c r="Z40" s="12">
        <v>5</v>
      </c>
      <c r="AA40" s="12">
        <v>2.0369181475307117</v>
      </c>
      <c r="AB40" s="12">
        <v>0.4073836295061423</v>
      </c>
      <c r="AC40" s="12"/>
      <c r="AD40" s="12"/>
    </row>
    <row r="41" spans="2:30" ht="13.5" thickBot="1">
      <c r="B41" s="5" t="s">
        <v>54</v>
      </c>
      <c r="C41" s="5"/>
      <c r="D41" s="5"/>
      <c r="E41" s="5"/>
      <c r="Y41" s="13" t="s">
        <v>68</v>
      </c>
      <c r="Z41" s="13">
        <v>6</v>
      </c>
      <c r="AA41" s="13">
        <v>173.5</v>
      </c>
      <c r="AB41" s="13"/>
      <c r="AC41" s="13"/>
      <c r="AD41" s="13"/>
    </row>
    <row r="42" spans="2:5" ht="13.5" thickBot="1">
      <c r="B42" s="5" t="s">
        <v>55</v>
      </c>
      <c r="C42" s="5"/>
      <c r="D42" s="5"/>
      <c r="E42" s="5"/>
    </row>
    <row r="43" spans="2:33" ht="12.75">
      <c r="B43" s="5" t="s">
        <v>56</v>
      </c>
      <c r="C43" s="5"/>
      <c r="D43" s="5"/>
      <c r="E43" s="5"/>
      <c r="Y43" s="14"/>
      <c r="Z43" s="14" t="s">
        <v>75</v>
      </c>
      <c r="AA43" s="14" t="s">
        <v>63</v>
      </c>
      <c r="AB43" s="14" t="s">
        <v>76</v>
      </c>
      <c r="AC43" s="14" t="s">
        <v>77</v>
      </c>
      <c r="AD43" s="14" t="s">
        <v>78</v>
      </c>
      <c r="AE43" s="14" t="s">
        <v>79</v>
      </c>
      <c r="AF43" s="14" t="s">
        <v>80</v>
      </c>
      <c r="AG43" s="14" t="s">
        <v>81</v>
      </c>
    </row>
    <row r="44" spans="25:33" ht="12.75">
      <c r="Y44" s="12" t="s">
        <v>69</v>
      </c>
      <c r="Z44" s="12">
        <v>0</v>
      </c>
      <c r="AA44" s="12" t="e">
        <v>#N/A</v>
      </c>
      <c r="AB44" s="12" t="e">
        <v>#N/A</v>
      </c>
      <c r="AC44" s="12" t="e">
        <v>#N/A</v>
      </c>
      <c r="AD44" s="12" t="e">
        <v>#N/A</v>
      </c>
      <c r="AE44" s="12" t="e">
        <v>#N/A</v>
      </c>
      <c r="AF44" s="12" t="e">
        <v>#N/A</v>
      </c>
      <c r="AG44" s="12" t="e">
        <v>#N/A</v>
      </c>
    </row>
    <row r="45" spans="25:33" ht="13.5" thickBot="1">
      <c r="Y45" s="13" t="s">
        <v>82</v>
      </c>
      <c r="Z45" s="13">
        <v>0.04567918750517268</v>
      </c>
      <c r="AA45" s="13">
        <v>0.0015518706362612933</v>
      </c>
      <c r="AB45" s="13">
        <v>29.434919662647403</v>
      </c>
      <c r="AC45" s="13">
        <v>8.484650306990078E-07</v>
      </c>
      <c r="AD45" s="13">
        <v>0.04168998355488051</v>
      </c>
      <c r="AE45" s="13">
        <v>0.049668391455464846</v>
      </c>
      <c r="AF45" s="13">
        <v>0.04168998355488051</v>
      </c>
      <c r="AG45" s="13">
        <v>0.049668391455464846</v>
      </c>
    </row>
    <row r="48" ht="12.75">
      <c r="Y48" t="s">
        <v>58</v>
      </c>
    </row>
    <row r="49" ht="13.5" thickBot="1"/>
    <row r="50" spans="25:26" ht="12.75">
      <c r="Y50" s="15" t="s">
        <v>59</v>
      </c>
      <c r="Z50" s="15"/>
    </row>
    <row r="51" spans="25:26" ht="12.75">
      <c r="Y51" s="12" t="s">
        <v>60</v>
      </c>
      <c r="Z51" s="12">
        <v>0.9801558469027588</v>
      </c>
    </row>
    <row r="52" spans="25:26" ht="12.75">
      <c r="Y52" s="12" t="s">
        <v>61</v>
      </c>
      <c r="Z52" s="12">
        <v>0.9607054842176644</v>
      </c>
    </row>
    <row r="53" spans="25:26" ht="12.75">
      <c r="Y53" s="12" t="s">
        <v>62</v>
      </c>
      <c r="Z53" s="12">
        <v>0.7607054842176645</v>
      </c>
    </row>
    <row r="54" spans="25:26" ht="12.75">
      <c r="Y54" s="12" t="s">
        <v>63</v>
      </c>
      <c r="Z54" s="12">
        <v>7.9196335947170695</v>
      </c>
    </row>
    <row r="55" spans="25:26" ht="13.5" thickBot="1">
      <c r="Y55" s="13" t="s">
        <v>64</v>
      </c>
      <c r="Z55" s="13">
        <v>6</v>
      </c>
    </row>
    <row r="57" ht="13.5" thickBot="1">
      <c r="Y57" t="s">
        <v>65</v>
      </c>
    </row>
    <row r="58" spans="25:30" ht="12.75">
      <c r="Y58" s="14"/>
      <c r="Z58" s="14" t="s">
        <v>70</v>
      </c>
      <c r="AA58" s="14" t="s">
        <v>71</v>
      </c>
      <c r="AB58" s="14" t="s">
        <v>72</v>
      </c>
      <c r="AC58" s="14" t="s">
        <v>73</v>
      </c>
      <c r="AD58" s="14" t="s">
        <v>74</v>
      </c>
    </row>
    <row r="59" spans="25:30" ht="12.75">
      <c r="Y59" s="12" t="s">
        <v>66</v>
      </c>
      <c r="Z59" s="12">
        <v>1</v>
      </c>
      <c r="AA59" s="12">
        <v>7667.2303519604775</v>
      </c>
      <c r="AB59" s="12">
        <v>7667.2303519604775</v>
      </c>
      <c r="AC59" s="12">
        <v>122.24421972003796</v>
      </c>
      <c r="AD59" s="12">
        <v>0.0003805166346886361</v>
      </c>
    </row>
    <row r="60" spans="25:30" ht="12.75">
      <c r="Y60" s="12" t="s">
        <v>67</v>
      </c>
      <c r="Z60" s="12">
        <v>5</v>
      </c>
      <c r="AA60" s="12">
        <v>313.60298137285605</v>
      </c>
      <c r="AB60" s="12">
        <v>62.72059627457121</v>
      </c>
      <c r="AC60" s="12"/>
      <c r="AD60" s="12"/>
    </row>
    <row r="61" spans="25:30" ht="13.5" thickBot="1">
      <c r="Y61" s="13" t="s">
        <v>68</v>
      </c>
      <c r="Z61" s="13">
        <v>6</v>
      </c>
      <c r="AA61" s="13">
        <v>7980.833333333334</v>
      </c>
      <c r="AB61" s="13"/>
      <c r="AC61" s="13"/>
      <c r="AD61" s="13"/>
    </row>
    <row r="62" ht="13.5" thickBot="1"/>
    <row r="63" spans="25:33" ht="12.75">
      <c r="Y63" s="14"/>
      <c r="Z63" s="14" t="s">
        <v>75</v>
      </c>
      <c r="AA63" s="14" t="s">
        <v>63</v>
      </c>
      <c r="AB63" s="14" t="s">
        <v>76</v>
      </c>
      <c r="AC63" s="14" t="s">
        <v>77</v>
      </c>
      <c r="AD63" s="14" t="s">
        <v>78</v>
      </c>
      <c r="AE63" s="14" t="s">
        <v>79</v>
      </c>
      <c r="AF63" s="14" t="s">
        <v>80</v>
      </c>
      <c r="AG63" s="14" t="s">
        <v>81</v>
      </c>
    </row>
    <row r="64" spans="25:33" ht="12.75">
      <c r="Y64" s="12" t="s">
        <v>69</v>
      </c>
      <c r="Z64" s="12">
        <v>0</v>
      </c>
      <c r="AA64" s="12" t="e">
        <v>#N/A</v>
      </c>
      <c r="AB64" s="12" t="e">
        <v>#N/A</v>
      </c>
      <c r="AC64" s="12" t="e">
        <v>#N/A</v>
      </c>
      <c r="AD64" s="12" t="e">
        <v>#N/A</v>
      </c>
      <c r="AE64" s="12" t="e">
        <v>#N/A</v>
      </c>
      <c r="AF64" s="12" t="e">
        <v>#N/A</v>
      </c>
      <c r="AG64" s="12" t="e">
        <v>#N/A</v>
      </c>
    </row>
    <row r="65" spans="25:33" ht="13.5" thickBot="1">
      <c r="Y65" s="13" t="s">
        <v>82</v>
      </c>
      <c r="Z65" s="13">
        <v>0.22988066784811648</v>
      </c>
      <c r="AA65" s="13">
        <v>0.016405268052670962</v>
      </c>
      <c r="AB65" s="13">
        <v>14.012612723550673</v>
      </c>
      <c r="AC65" s="13">
        <v>3.328876930308399E-05</v>
      </c>
      <c r="AD65" s="13">
        <v>0.18770965269250917</v>
      </c>
      <c r="AE65" s="13">
        <v>0.2720516830037238</v>
      </c>
      <c r="AF65" s="13">
        <v>0.18770965269250917</v>
      </c>
      <c r="AG65" s="13">
        <v>0.2720516830037238</v>
      </c>
    </row>
    <row r="68" ht="12.75">
      <c r="Y68" t="s">
        <v>58</v>
      </c>
    </row>
    <row r="69" ht="13.5" thickBot="1"/>
    <row r="70" spans="25:26" ht="12.75">
      <c r="Y70" s="15" t="s">
        <v>59</v>
      </c>
      <c r="Z70" s="15"/>
    </row>
    <row r="71" spans="25:26" ht="12.75">
      <c r="Y71" s="12" t="s">
        <v>60</v>
      </c>
      <c r="Z71" s="12">
        <v>0.9987616868036961</v>
      </c>
    </row>
    <row r="72" spans="25:26" ht="12.75">
      <c r="Y72" s="12" t="s">
        <v>61</v>
      </c>
      <c r="Z72" s="12">
        <v>0.9975249070269645</v>
      </c>
    </row>
    <row r="73" spans="25:26" ht="12.75">
      <c r="Y73" s="12" t="s">
        <v>62</v>
      </c>
      <c r="Z73" s="12">
        <v>0.7975249070269644</v>
      </c>
    </row>
    <row r="74" spans="25:26" ht="12.75">
      <c r="Y74" s="12" t="s">
        <v>63</v>
      </c>
      <c r="Z74" s="12">
        <v>0.3784512915021645</v>
      </c>
    </row>
    <row r="75" spans="25:26" ht="13.5" thickBot="1">
      <c r="Y75" s="13" t="s">
        <v>64</v>
      </c>
      <c r="Z75" s="13">
        <v>6</v>
      </c>
    </row>
    <row r="77" ht="13.5" thickBot="1">
      <c r="Y77" t="s">
        <v>65</v>
      </c>
    </row>
    <row r="78" spans="25:30" ht="12.75">
      <c r="Y78" s="14"/>
      <c r="Z78" s="14" t="s">
        <v>70</v>
      </c>
      <c r="AA78" s="14" t="s">
        <v>71</v>
      </c>
      <c r="AB78" s="14" t="s">
        <v>72</v>
      </c>
      <c r="AC78" s="14" t="s">
        <v>73</v>
      </c>
      <c r="AD78" s="14" t="s">
        <v>74</v>
      </c>
    </row>
    <row r="79" spans="25:30" ht="12.75">
      <c r="Y79" s="12" t="s">
        <v>66</v>
      </c>
      <c r="Z79" s="12">
        <v>1</v>
      </c>
      <c r="AA79" s="12">
        <v>288.61720643313504</v>
      </c>
      <c r="AB79" s="12">
        <v>288.61720643313504</v>
      </c>
      <c r="AC79" s="12">
        <v>2015.1261344408551</v>
      </c>
      <c r="AD79" s="12">
        <v>1.4726900832902985E-06</v>
      </c>
    </row>
    <row r="80" spans="25:30" ht="12.75">
      <c r="Y80" s="12" t="s">
        <v>67</v>
      </c>
      <c r="Z80" s="12">
        <v>5</v>
      </c>
      <c r="AA80" s="12">
        <v>0.7161269001982815</v>
      </c>
      <c r="AB80" s="12">
        <v>0.1432253800396563</v>
      </c>
      <c r="AC80" s="12"/>
      <c r="AD80" s="12"/>
    </row>
    <row r="81" spans="25:30" ht="13.5" thickBot="1">
      <c r="Y81" s="13" t="s">
        <v>68</v>
      </c>
      <c r="Z81" s="13">
        <v>6</v>
      </c>
      <c r="AA81" s="13">
        <v>289.3333333333333</v>
      </c>
      <c r="AB81" s="13"/>
      <c r="AC81" s="13"/>
      <c r="AD81" s="13"/>
    </row>
    <row r="82" ht="13.5" thickBot="1"/>
    <row r="83" spans="25:33" ht="12.75">
      <c r="Y83" s="14"/>
      <c r="Z83" s="14" t="s">
        <v>75</v>
      </c>
      <c r="AA83" s="14" t="s">
        <v>63</v>
      </c>
      <c r="AB83" s="14" t="s">
        <v>76</v>
      </c>
      <c r="AC83" s="14" t="s">
        <v>77</v>
      </c>
      <c r="AD83" s="14" t="s">
        <v>78</v>
      </c>
      <c r="AE83" s="14" t="s">
        <v>79</v>
      </c>
      <c r="AF83" s="14" t="s">
        <v>80</v>
      </c>
      <c r="AG83" s="14" t="s">
        <v>81</v>
      </c>
    </row>
    <row r="84" spans="25:33" ht="12.75">
      <c r="Y84" s="12" t="s">
        <v>69</v>
      </c>
      <c r="Z84" s="12">
        <v>0</v>
      </c>
      <c r="AA84" s="12" t="e">
        <v>#N/A</v>
      </c>
      <c r="AB84" s="12" t="e">
        <v>#N/A</v>
      </c>
      <c r="AC84" s="12" t="e">
        <v>#N/A</v>
      </c>
      <c r="AD84" s="12" t="e">
        <v>#N/A</v>
      </c>
      <c r="AE84" s="12" t="e">
        <v>#N/A</v>
      </c>
      <c r="AF84" s="12" t="e">
        <v>#N/A</v>
      </c>
      <c r="AG84" s="12" t="e">
        <v>#N/A</v>
      </c>
    </row>
    <row r="85" spans="25:33" ht="13.5" thickBot="1">
      <c r="Y85" s="13" t="s">
        <v>82</v>
      </c>
      <c r="Z85" s="13">
        <v>0.11599471249173827</v>
      </c>
      <c r="AA85" s="13">
        <v>0.0019081119598175435</v>
      </c>
      <c r="AB85" s="13">
        <v>60.79030734801844</v>
      </c>
      <c r="AC85" s="13">
        <v>2.2796797217536183E-08</v>
      </c>
      <c r="AD85" s="13">
        <v>0.11108976256237944</v>
      </c>
      <c r="AE85" s="13">
        <v>0.1208996624210971</v>
      </c>
      <c r="AF85" s="13">
        <v>0.11108976256237944</v>
      </c>
      <c r="AG85" s="13">
        <v>0.1208996624210971</v>
      </c>
    </row>
  </sheetData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123"/>
  <sheetViews>
    <sheetView workbookViewId="0" topLeftCell="A1">
      <selection activeCell="A1" sqref="A1:T40"/>
    </sheetView>
  </sheetViews>
  <sheetFormatPr defaultColWidth="9.140625" defaultRowHeight="12.75"/>
  <sheetData>
    <row r="4" spans="4:20" ht="12.75">
      <c r="D4" s="16"/>
      <c r="F4" s="16"/>
      <c r="I4" s="16"/>
      <c r="L4" s="16"/>
      <c r="P4" s="16"/>
      <c r="R4" s="10"/>
      <c r="T4" s="16"/>
    </row>
    <row r="5" spans="4:20" ht="12.75">
      <c r="D5" s="16"/>
      <c r="F5" s="16"/>
      <c r="I5" s="16"/>
      <c r="L5" s="16"/>
      <c r="P5" s="16"/>
      <c r="R5" s="10"/>
      <c r="T5" s="16"/>
    </row>
    <row r="6" spans="4:20" ht="12.75">
      <c r="D6" s="16"/>
      <c r="F6" s="16"/>
      <c r="I6" s="16"/>
      <c r="L6" s="16"/>
      <c r="P6" s="16"/>
      <c r="R6" s="10"/>
      <c r="T6" s="16"/>
    </row>
    <row r="7" spans="4:20" ht="12.75">
      <c r="D7" s="16"/>
      <c r="F7" s="16"/>
      <c r="I7" s="16"/>
      <c r="L7" s="16"/>
      <c r="P7" s="16"/>
      <c r="R7" s="10"/>
      <c r="T7" s="16"/>
    </row>
    <row r="8" spans="4:20" ht="12.75">
      <c r="D8" s="16"/>
      <c r="F8" s="16"/>
      <c r="I8" s="16"/>
      <c r="L8" s="16"/>
      <c r="P8" s="16"/>
      <c r="R8" s="10"/>
      <c r="T8" s="16"/>
    </row>
    <row r="9" spans="4:20" ht="12.75">
      <c r="D9" s="16"/>
      <c r="F9" s="16"/>
      <c r="L9" s="16"/>
      <c r="P9" s="16"/>
      <c r="R9" s="10"/>
      <c r="T9" s="16"/>
    </row>
    <row r="10" spans="12:20" ht="12.75">
      <c r="L10" s="16"/>
      <c r="P10" s="16"/>
      <c r="R10" s="10"/>
      <c r="T10" s="16"/>
    </row>
    <row r="11" spans="4:20" ht="12.75">
      <c r="D11" s="16"/>
      <c r="F11" s="16"/>
      <c r="I11" s="16"/>
      <c r="L11" s="16"/>
      <c r="P11" s="16"/>
      <c r="R11" s="10"/>
      <c r="T11" s="16"/>
    </row>
    <row r="12" spans="4:20" ht="12.75">
      <c r="D12" s="16"/>
      <c r="F12" s="16"/>
      <c r="I12" s="16"/>
      <c r="L12" s="16"/>
      <c r="P12" s="16"/>
      <c r="R12" s="10"/>
      <c r="T12" s="16"/>
    </row>
    <row r="13" spans="4:20" ht="12.75">
      <c r="D13" s="16"/>
      <c r="F13" s="16"/>
      <c r="I13" s="16"/>
      <c r="L13" s="16"/>
      <c r="P13" s="16"/>
      <c r="R13" s="10"/>
      <c r="T13" s="16"/>
    </row>
    <row r="14" spans="4:20" ht="12.75">
      <c r="D14" s="16"/>
      <c r="F14" s="16"/>
      <c r="I14" s="16"/>
      <c r="L14" s="16"/>
      <c r="P14" s="16"/>
      <c r="R14" s="10"/>
      <c r="T14" s="16"/>
    </row>
    <row r="15" spans="4:20" ht="12.75">
      <c r="D15" s="16"/>
      <c r="F15" s="16"/>
      <c r="I15" s="16"/>
      <c r="L15" s="16"/>
      <c r="P15" s="16"/>
      <c r="R15" s="10"/>
      <c r="T15" s="16"/>
    </row>
    <row r="16" spans="4:20" ht="12.75">
      <c r="D16" s="16"/>
      <c r="F16" s="16"/>
      <c r="I16" s="16"/>
      <c r="L16" s="16"/>
      <c r="P16" s="16"/>
      <c r="R16" s="10"/>
      <c r="T16" s="16"/>
    </row>
    <row r="17" spans="4:20" ht="12.75">
      <c r="D17" s="16"/>
      <c r="F17" s="16"/>
      <c r="I17" s="16"/>
      <c r="L17" s="16"/>
      <c r="P17" s="16"/>
      <c r="R17" s="10"/>
      <c r="T17" s="16"/>
    </row>
    <row r="18" spans="4:20" ht="12.75">
      <c r="D18" s="16"/>
      <c r="F18" s="16"/>
      <c r="I18" s="16"/>
      <c r="L18" s="16"/>
      <c r="P18" s="16"/>
      <c r="R18" s="10"/>
      <c r="T18" s="16"/>
    </row>
    <row r="19" spans="4:20" ht="12.75">
      <c r="D19" s="16"/>
      <c r="F19" s="16"/>
      <c r="I19" s="16"/>
      <c r="L19" s="16"/>
      <c r="P19" s="16"/>
      <c r="R19" s="10"/>
      <c r="T19" s="16"/>
    </row>
    <row r="20" spans="12:20" ht="12.75">
      <c r="L20" s="16"/>
      <c r="P20" s="16"/>
      <c r="R20" s="10"/>
      <c r="T20" s="16"/>
    </row>
    <row r="21" spans="4:20" ht="12.75">
      <c r="D21" s="16"/>
      <c r="F21" s="16"/>
      <c r="I21" s="16"/>
      <c r="L21" s="16"/>
      <c r="P21" s="16"/>
      <c r="R21" s="10"/>
      <c r="T21" s="16"/>
    </row>
    <row r="22" spans="4:20" ht="12.75">
      <c r="D22" s="16"/>
      <c r="F22" s="16"/>
      <c r="I22" s="16"/>
      <c r="L22" s="16"/>
      <c r="P22" s="16"/>
      <c r="R22" s="10"/>
      <c r="T22" s="16"/>
    </row>
    <row r="23" spans="4:20" ht="12.75">
      <c r="D23" s="16"/>
      <c r="F23" s="16"/>
      <c r="I23" s="16"/>
      <c r="L23" s="16"/>
      <c r="P23" s="16"/>
      <c r="R23" s="10"/>
      <c r="T23" s="16"/>
    </row>
    <row r="24" spans="4:20" ht="12.75">
      <c r="D24" s="16"/>
      <c r="F24" s="16"/>
      <c r="I24" s="16"/>
      <c r="L24" s="16"/>
      <c r="P24" s="16"/>
      <c r="R24" s="10"/>
      <c r="T24" s="16"/>
    </row>
    <row r="25" spans="4:20" ht="12.75">
      <c r="D25" s="16"/>
      <c r="F25" s="16"/>
      <c r="I25" s="16"/>
      <c r="L25" s="16"/>
      <c r="P25" s="16"/>
      <c r="R25" s="10"/>
      <c r="T25" s="16"/>
    </row>
    <row r="26" spans="4:20" ht="12.75">
      <c r="D26" s="16"/>
      <c r="F26" s="16"/>
      <c r="I26" s="16"/>
      <c r="L26" s="16"/>
      <c r="P26" s="16"/>
      <c r="R26" s="10"/>
      <c r="T26" s="16"/>
    </row>
    <row r="27" spans="4:9" ht="12.75">
      <c r="D27" s="16"/>
      <c r="F27" s="16"/>
      <c r="I27" s="16"/>
    </row>
    <row r="28" spans="4:9" ht="12.75">
      <c r="D28" s="16"/>
      <c r="F28" s="16"/>
      <c r="I28" s="16"/>
    </row>
    <row r="29" spans="4:9" ht="12.75">
      <c r="D29" s="16"/>
      <c r="F29" s="16"/>
      <c r="I29" s="16"/>
    </row>
    <row r="30" spans="4:9" ht="12.75">
      <c r="D30" s="16"/>
      <c r="F30" s="16"/>
      <c r="I30" s="16"/>
    </row>
    <row r="31" spans="4:9" ht="12.75">
      <c r="D31" s="16"/>
      <c r="F31" s="16"/>
      <c r="I31" s="16"/>
    </row>
    <row r="32" spans="4:9" ht="12.75">
      <c r="D32" s="16"/>
      <c r="F32" s="16"/>
      <c r="I32" s="16"/>
    </row>
    <row r="33" spans="4:9" ht="12.75">
      <c r="D33" s="16"/>
      <c r="F33" s="16"/>
      <c r="I33" s="16"/>
    </row>
    <row r="34" spans="4:9" ht="12.75">
      <c r="D34" s="16"/>
      <c r="F34" s="16"/>
      <c r="I34" s="16"/>
    </row>
    <row r="35" spans="4:9" ht="12.75">
      <c r="D35" s="16"/>
      <c r="F35" s="16"/>
      <c r="I35" s="16"/>
    </row>
    <row r="36" spans="4:9" ht="12.75">
      <c r="D36" s="16"/>
      <c r="F36" s="16"/>
      <c r="I36" s="16"/>
    </row>
    <row r="37" spans="4:9" ht="12.75">
      <c r="D37" s="16"/>
      <c r="F37" s="16"/>
      <c r="I37" s="16"/>
    </row>
    <row r="38" spans="4:9" ht="12.75">
      <c r="D38" s="16"/>
      <c r="F38" s="16"/>
      <c r="I38" s="16"/>
    </row>
    <row r="39" spans="4:9" ht="12.75">
      <c r="D39" s="16"/>
      <c r="F39" s="16"/>
      <c r="I39" s="16"/>
    </row>
    <row r="40" spans="4:9" ht="12.75">
      <c r="D40" s="16"/>
      <c r="F40" s="16"/>
      <c r="I40" s="16"/>
    </row>
    <row r="41" spans="4:9" ht="12.75">
      <c r="D41" s="16"/>
      <c r="F41" s="16"/>
      <c r="I41" s="16"/>
    </row>
    <row r="42" spans="4:9" ht="12.75">
      <c r="D42" s="16"/>
      <c r="F42" s="16"/>
      <c r="I42" s="16"/>
    </row>
    <row r="43" spans="4:9" ht="12.75">
      <c r="D43" s="16"/>
      <c r="F43" s="16"/>
      <c r="I43" s="16"/>
    </row>
    <row r="46" spans="1:3" ht="12.75">
      <c r="A46" t="s">
        <v>58</v>
      </c>
      <c r="C46" t="s">
        <v>83</v>
      </c>
    </row>
    <row r="47" ht="13.5" thickBot="1"/>
    <row r="48" spans="1:2" ht="12.75">
      <c r="A48" s="15" t="s">
        <v>59</v>
      </c>
      <c r="B48" s="15"/>
    </row>
    <row r="49" spans="1:2" ht="12.75">
      <c r="A49" s="12" t="s">
        <v>60</v>
      </c>
      <c r="B49" s="12">
        <v>0.9995768140881864</v>
      </c>
    </row>
    <row r="50" spans="1:2" ht="12.75">
      <c r="A50" s="12" t="s">
        <v>61</v>
      </c>
      <c r="B50" s="12">
        <v>0.9991538072626889</v>
      </c>
    </row>
    <row r="51" spans="1:2" ht="12.75">
      <c r="A51" s="12" t="s">
        <v>62</v>
      </c>
      <c r="B51" s="12">
        <v>0.7491538072626889</v>
      </c>
    </row>
    <row r="52" spans="1:2" ht="12.75">
      <c r="A52" s="12" t="s">
        <v>63</v>
      </c>
      <c r="B52" s="12">
        <v>0.11744335493407712</v>
      </c>
    </row>
    <row r="53" spans="1:2" ht="13.5" thickBot="1">
      <c r="A53" s="13" t="s">
        <v>64</v>
      </c>
      <c r="B53" s="13">
        <v>5</v>
      </c>
    </row>
    <row r="55" ht="13.5" thickBot="1">
      <c r="A55" t="s">
        <v>65</v>
      </c>
    </row>
    <row r="56" spans="1:6" ht="12.75">
      <c r="A56" s="14"/>
      <c r="B56" s="14" t="s">
        <v>70</v>
      </c>
      <c r="C56" s="14" t="s">
        <v>71</v>
      </c>
      <c r="D56" s="14" t="s">
        <v>72</v>
      </c>
      <c r="E56" s="14" t="s">
        <v>73</v>
      </c>
      <c r="F56" s="14" t="s">
        <v>74</v>
      </c>
    </row>
    <row r="57" spans="1:6" ht="12.75">
      <c r="A57" s="12" t="s">
        <v>66</v>
      </c>
      <c r="B57" s="12">
        <v>1</v>
      </c>
      <c r="C57" s="12">
        <v>65.14482823352733</v>
      </c>
      <c r="D57" s="12">
        <v>65.14482823352733</v>
      </c>
      <c r="E57" s="12">
        <v>4723.055461041159</v>
      </c>
      <c r="F57" s="12">
        <v>6.7889912624751325E-06</v>
      </c>
    </row>
    <row r="58" spans="1:6" ht="12.75">
      <c r="A58" s="12" t="s">
        <v>67</v>
      </c>
      <c r="B58" s="12">
        <v>4</v>
      </c>
      <c r="C58" s="12">
        <v>0.05517176647268646</v>
      </c>
      <c r="D58" s="12">
        <v>0.013792941618171616</v>
      </c>
      <c r="E58" s="12"/>
      <c r="F58" s="12"/>
    </row>
    <row r="59" spans="1:6" ht="13.5" thickBot="1">
      <c r="A59" s="13" t="s">
        <v>68</v>
      </c>
      <c r="B59" s="13">
        <v>5</v>
      </c>
      <c r="C59" s="13">
        <v>65.2</v>
      </c>
      <c r="D59" s="13"/>
      <c r="E59" s="13"/>
      <c r="F59" s="13"/>
    </row>
    <row r="60" ht="13.5" thickBot="1"/>
    <row r="61" spans="1:9" ht="12.75">
      <c r="A61" s="14"/>
      <c r="B61" s="14" t="s">
        <v>75</v>
      </c>
      <c r="C61" s="14" t="s">
        <v>63</v>
      </c>
      <c r="D61" s="14" t="s">
        <v>76</v>
      </c>
      <c r="E61" s="14" t="s">
        <v>77</v>
      </c>
      <c r="F61" s="14" t="s">
        <v>78</v>
      </c>
      <c r="G61" s="14" t="s">
        <v>79</v>
      </c>
      <c r="H61" s="14" t="s">
        <v>80</v>
      </c>
      <c r="I61" s="14" t="s">
        <v>81</v>
      </c>
    </row>
    <row r="62" spans="1:9" ht="12.75">
      <c r="A62" s="12" t="s">
        <v>69</v>
      </c>
      <c r="B62" s="12">
        <v>0</v>
      </c>
      <c r="C62" s="12" t="e">
        <v>#N/A</v>
      </c>
      <c r="D62" s="12" t="e">
        <v>#N/A</v>
      </c>
      <c r="E62" s="12" t="e">
        <v>#N/A</v>
      </c>
      <c r="F62" s="12" t="e">
        <v>#N/A</v>
      </c>
      <c r="G62" s="12" t="e">
        <v>#N/A</v>
      </c>
      <c r="H62" s="12" t="e">
        <v>#N/A</v>
      </c>
      <c r="I62" s="12" t="e">
        <v>#N/A</v>
      </c>
    </row>
    <row r="63" spans="1:9" ht="13.5" thickBot="1">
      <c r="A63" s="13" t="s">
        <v>82</v>
      </c>
      <c r="B63" s="13">
        <v>0.04938990050685189</v>
      </c>
      <c r="C63" s="13">
        <v>0.0005088468619647013</v>
      </c>
      <c r="D63" s="13">
        <v>97.06240560500511</v>
      </c>
      <c r="E63" s="13">
        <v>6.755224549311103E-08</v>
      </c>
      <c r="F63" s="13">
        <v>0.04797711220143291</v>
      </c>
      <c r="G63" s="13">
        <v>0.05080268881227087</v>
      </c>
      <c r="H63" s="13">
        <v>0.04797711220143291</v>
      </c>
      <c r="I63" s="13">
        <v>0.05080268881227087</v>
      </c>
    </row>
    <row r="66" ht="12.75">
      <c r="A66" t="s">
        <v>58</v>
      </c>
    </row>
    <row r="67" ht="13.5" thickBot="1"/>
    <row r="68" spans="1:2" ht="12.75">
      <c r="A68" s="15" t="s">
        <v>59</v>
      </c>
      <c r="B68" s="15"/>
    </row>
    <row r="69" spans="1:2" ht="12.75">
      <c r="A69" s="12" t="s">
        <v>60</v>
      </c>
      <c r="B69" s="12">
        <v>0.9997914255057947</v>
      </c>
    </row>
    <row r="70" spans="1:2" ht="12.75">
      <c r="A70" s="12" t="s">
        <v>61</v>
      </c>
      <c r="B70" s="12">
        <v>0.9995828945149091</v>
      </c>
    </row>
    <row r="71" spans="1:2" ht="12.75">
      <c r="A71" s="12" t="s">
        <v>62</v>
      </c>
      <c r="B71" s="12">
        <v>0.799582894514909</v>
      </c>
    </row>
    <row r="72" spans="1:2" ht="12.75">
      <c r="A72" s="12" t="s">
        <v>63</v>
      </c>
      <c r="B72" s="12">
        <v>0.12030611095307418</v>
      </c>
    </row>
    <row r="73" spans="1:2" ht="13.5" thickBot="1">
      <c r="A73" s="13" t="s">
        <v>64</v>
      </c>
      <c r="B73" s="13">
        <v>6</v>
      </c>
    </row>
    <row r="75" ht="13.5" thickBot="1">
      <c r="A75" t="s">
        <v>65</v>
      </c>
    </row>
    <row r="76" spans="1:6" ht="12.75">
      <c r="A76" s="14"/>
      <c r="B76" s="14" t="s">
        <v>70</v>
      </c>
      <c r="C76" s="14" t="s">
        <v>71</v>
      </c>
      <c r="D76" s="14" t="s">
        <v>72</v>
      </c>
      <c r="E76" s="14" t="s">
        <v>73</v>
      </c>
      <c r="F76" s="14" t="s">
        <v>74</v>
      </c>
    </row>
    <row r="77" spans="1:6" ht="12.75">
      <c r="A77" s="12" t="s">
        <v>66</v>
      </c>
      <c r="B77" s="12">
        <v>1</v>
      </c>
      <c r="C77" s="12">
        <v>173.42763219833674</v>
      </c>
      <c r="D77" s="12">
        <v>173.42763219833674</v>
      </c>
      <c r="E77" s="12">
        <v>11982.375325238496</v>
      </c>
      <c r="F77" s="12">
        <v>4.176609015012322E-08</v>
      </c>
    </row>
    <row r="78" spans="1:6" ht="12.75">
      <c r="A78" s="12" t="s">
        <v>67</v>
      </c>
      <c r="B78" s="12">
        <v>5</v>
      </c>
      <c r="C78" s="12">
        <v>0.07236780166326698</v>
      </c>
      <c r="D78" s="12">
        <v>0.014473560332653396</v>
      </c>
      <c r="E78" s="12"/>
      <c r="F78" s="12"/>
    </row>
    <row r="79" spans="1:6" ht="13.5" thickBot="1">
      <c r="A79" s="13" t="s">
        <v>68</v>
      </c>
      <c r="B79" s="13">
        <v>6</v>
      </c>
      <c r="C79" s="13">
        <v>173.5</v>
      </c>
      <c r="D79" s="13"/>
      <c r="E79" s="13"/>
      <c r="F79" s="13"/>
    </row>
    <row r="80" ht="13.5" thickBot="1"/>
    <row r="81" spans="1:9" ht="12.75">
      <c r="A81" s="14"/>
      <c r="B81" s="14" t="s">
        <v>75</v>
      </c>
      <c r="C81" s="14" t="s">
        <v>63</v>
      </c>
      <c r="D81" s="14" t="s">
        <v>76</v>
      </c>
      <c r="E81" s="14" t="s">
        <v>77</v>
      </c>
      <c r="F81" s="14" t="s">
        <v>78</v>
      </c>
      <c r="G81" s="14" t="s">
        <v>79</v>
      </c>
      <c r="H81" s="14" t="s">
        <v>80</v>
      </c>
      <c r="I81" s="14" t="s">
        <v>81</v>
      </c>
    </row>
    <row r="82" spans="1:9" ht="12.75">
      <c r="A82" s="12" t="s">
        <v>69</v>
      </c>
      <c r="B82" s="12">
        <v>0</v>
      </c>
      <c r="C82" s="12" t="e">
        <v>#N/A</v>
      </c>
      <c r="D82" s="12" t="e">
        <v>#N/A</v>
      </c>
      <c r="E82" s="12" t="e">
        <v>#N/A</v>
      </c>
      <c r="F82" s="12" t="e">
        <v>#N/A</v>
      </c>
      <c r="G82" s="12" t="e">
        <v>#N/A</v>
      </c>
      <c r="H82" s="12" t="e">
        <v>#N/A</v>
      </c>
      <c r="I82" s="12" t="e">
        <v>#N/A</v>
      </c>
    </row>
    <row r="83" spans="1:9" ht="13.5" thickBot="1">
      <c r="A83" s="13" t="s">
        <v>82</v>
      </c>
      <c r="B83" s="13">
        <v>0.1055389926251373</v>
      </c>
      <c r="C83" s="13">
        <v>0.000673954731299978</v>
      </c>
      <c r="D83" s="13">
        <v>156.59656016000542</v>
      </c>
      <c r="E83" s="13">
        <v>2.0146659193377951E-10</v>
      </c>
      <c r="F83" s="13">
        <v>0.1038065396657224</v>
      </c>
      <c r="G83" s="13">
        <v>0.1072714455845522</v>
      </c>
      <c r="H83" s="13">
        <v>0.1038065396657224</v>
      </c>
      <c r="I83" s="13">
        <v>0.1072714455845522</v>
      </c>
    </row>
    <row r="86" ht="12.75">
      <c r="A86" t="s">
        <v>58</v>
      </c>
    </row>
    <row r="87" ht="13.5" thickBot="1"/>
    <row r="88" spans="1:2" ht="12.75">
      <c r="A88" s="15" t="s">
        <v>59</v>
      </c>
      <c r="B88" s="15"/>
    </row>
    <row r="89" spans="1:2" ht="12.75">
      <c r="A89" s="12" t="s">
        <v>60</v>
      </c>
      <c r="B89" s="12">
        <v>0.9996511105068493</v>
      </c>
    </row>
    <row r="90" spans="1:2" ht="12.75">
      <c r="A90" s="12" t="s">
        <v>61</v>
      </c>
      <c r="B90" s="12">
        <v>0.999302342737577</v>
      </c>
    </row>
    <row r="91" spans="1:2" ht="12.75">
      <c r="A91" s="12" t="s">
        <v>62</v>
      </c>
      <c r="B91" s="12">
        <v>0.749302342737577</v>
      </c>
    </row>
    <row r="92" spans="1:2" ht="12.75">
      <c r="A92" s="12" t="s">
        <v>63</v>
      </c>
      <c r="B92" s="12">
        <v>1.119059777692605</v>
      </c>
    </row>
    <row r="93" spans="1:2" ht="13.5" thickBot="1">
      <c r="A93" s="13" t="s">
        <v>64</v>
      </c>
      <c r="B93" s="13">
        <v>5</v>
      </c>
    </row>
    <row r="95" ht="13.5" thickBot="1">
      <c r="A95" t="s">
        <v>65</v>
      </c>
    </row>
    <row r="96" spans="1:6" ht="12.75">
      <c r="A96" s="14"/>
      <c r="B96" s="14" t="s">
        <v>70</v>
      </c>
      <c r="C96" s="14" t="s">
        <v>71</v>
      </c>
      <c r="D96" s="14" t="s">
        <v>72</v>
      </c>
      <c r="E96" s="14" t="s">
        <v>73</v>
      </c>
      <c r="F96" s="14" t="s">
        <v>74</v>
      </c>
    </row>
    <row r="97" spans="1:6" ht="12.75">
      <c r="A97" s="12" t="s">
        <v>66</v>
      </c>
      <c r="B97" s="12">
        <v>1</v>
      </c>
      <c r="C97" s="12">
        <v>7174.990820855803</v>
      </c>
      <c r="D97" s="12">
        <v>7174.990820855803</v>
      </c>
      <c r="E97" s="12">
        <v>5729.474322488027</v>
      </c>
      <c r="F97" s="12">
        <v>5.0818959288228206E-06</v>
      </c>
    </row>
    <row r="98" spans="1:6" ht="12.75">
      <c r="A98" s="12" t="s">
        <v>67</v>
      </c>
      <c r="B98" s="12">
        <v>4</v>
      </c>
      <c r="C98" s="12">
        <v>5.00917914419769</v>
      </c>
      <c r="D98" s="12">
        <v>1.2522947860494225</v>
      </c>
      <c r="E98" s="12"/>
      <c r="F98" s="12"/>
    </row>
    <row r="99" spans="1:6" ht="13.5" thickBot="1">
      <c r="A99" s="13" t="s">
        <v>68</v>
      </c>
      <c r="B99" s="13">
        <v>5</v>
      </c>
      <c r="C99" s="13">
        <v>7180</v>
      </c>
      <c r="D99" s="13"/>
      <c r="E99" s="13"/>
      <c r="F99" s="13"/>
    </row>
    <row r="100" ht="13.5" thickBot="1"/>
    <row r="101" spans="1:9" ht="12.75">
      <c r="A101" s="14"/>
      <c r="B101" s="14" t="s">
        <v>75</v>
      </c>
      <c r="C101" s="14" t="s">
        <v>63</v>
      </c>
      <c r="D101" s="14" t="s">
        <v>76</v>
      </c>
      <c r="E101" s="14" t="s">
        <v>77</v>
      </c>
      <c r="F101" s="14" t="s">
        <v>78</v>
      </c>
      <c r="G101" s="14" t="s">
        <v>79</v>
      </c>
      <c r="H101" s="14" t="s">
        <v>80</v>
      </c>
      <c r="I101" s="14" t="s">
        <v>81</v>
      </c>
    </row>
    <row r="102" spans="1:9" ht="12.75">
      <c r="A102" s="12" t="s">
        <v>69</v>
      </c>
      <c r="B102" s="12">
        <v>0</v>
      </c>
      <c r="C102" s="12" t="e">
        <v>#N/A</v>
      </c>
      <c r="D102" s="12" t="e">
        <v>#N/A</v>
      </c>
      <c r="E102" s="12" t="e">
        <v>#N/A</v>
      </c>
      <c r="F102" s="12" t="e">
        <v>#N/A</v>
      </c>
      <c r="G102" s="12" t="e">
        <v>#N/A</v>
      </c>
      <c r="H102" s="12" t="e">
        <v>#N/A</v>
      </c>
      <c r="I102" s="12" t="e">
        <v>#N/A</v>
      </c>
    </row>
    <row r="103" spans="1:9" ht="13.5" thickBot="1">
      <c r="A103" s="13" t="s">
        <v>82</v>
      </c>
      <c r="B103" s="13">
        <v>0.0880700011923361</v>
      </c>
      <c r="C103" s="13">
        <v>0.0008773073521298239</v>
      </c>
      <c r="D103" s="13">
        <v>100.38671279629662</v>
      </c>
      <c r="E103" s="13">
        <v>5.904172918895094E-08</v>
      </c>
      <c r="F103" s="13">
        <v>0.08563420044363641</v>
      </c>
      <c r="G103" s="13">
        <v>0.09050580194103579</v>
      </c>
      <c r="H103" s="13">
        <v>0.08563420044363641</v>
      </c>
      <c r="I103" s="13">
        <v>0.09050580194103579</v>
      </c>
    </row>
    <row r="106" ht="12.75">
      <c r="A106" t="s">
        <v>58</v>
      </c>
    </row>
    <row r="107" ht="13.5" thickBot="1"/>
    <row r="108" spans="1:2" ht="12.75">
      <c r="A108" s="15" t="s">
        <v>59</v>
      </c>
      <c r="B108" s="15"/>
    </row>
    <row r="109" spans="1:2" ht="12.75">
      <c r="A109" s="12" t="s">
        <v>60</v>
      </c>
      <c r="B109" s="12">
        <v>0.9985080925739845</v>
      </c>
    </row>
    <row r="110" spans="1:2" ht="12.75">
      <c r="A110" s="12" t="s">
        <v>61</v>
      </c>
      <c r="B110" s="12">
        <v>0.9970184109357368</v>
      </c>
    </row>
    <row r="111" spans="1:2" ht="12.75">
      <c r="A111" s="12" t="s">
        <v>62</v>
      </c>
      <c r="B111" s="12">
        <v>0.7470184109357368</v>
      </c>
    </row>
    <row r="112" spans="1:2" ht="12.75">
      <c r="A112" s="12" t="s">
        <v>63</v>
      </c>
      <c r="B112" s="12">
        <v>0.22045385400915807</v>
      </c>
    </row>
    <row r="113" spans="1:2" ht="13.5" thickBot="1">
      <c r="A113" s="13" t="s">
        <v>64</v>
      </c>
      <c r="B113" s="13">
        <v>5</v>
      </c>
    </row>
    <row r="115" ht="13.5" thickBot="1">
      <c r="A115" t="s">
        <v>65</v>
      </c>
    </row>
    <row r="116" spans="1:6" ht="12.75">
      <c r="A116" s="14"/>
      <c r="B116" s="14" t="s">
        <v>70</v>
      </c>
      <c r="C116" s="14" t="s">
        <v>71</v>
      </c>
      <c r="D116" s="14" t="s">
        <v>72</v>
      </c>
      <c r="E116" s="14" t="s">
        <v>73</v>
      </c>
      <c r="F116" s="14" t="s">
        <v>74</v>
      </c>
    </row>
    <row r="117" spans="1:6" ht="12.75">
      <c r="A117" s="12" t="s">
        <v>66</v>
      </c>
      <c r="B117" s="12">
        <v>1</v>
      </c>
      <c r="C117" s="12">
        <v>65.00560039301006</v>
      </c>
      <c r="D117" s="12">
        <v>65.00560039301006</v>
      </c>
      <c r="E117" s="12">
        <v>1337.5664981949428</v>
      </c>
      <c r="F117" s="12">
        <v>4.4960385080107744E-05</v>
      </c>
    </row>
    <row r="118" spans="1:6" ht="12.75">
      <c r="A118" s="12" t="s">
        <v>67</v>
      </c>
      <c r="B118" s="12">
        <v>4</v>
      </c>
      <c r="C118" s="12">
        <v>0.1943996069899647</v>
      </c>
      <c r="D118" s="12">
        <v>0.048599901747491174</v>
      </c>
      <c r="E118" s="12"/>
      <c r="F118" s="12"/>
    </row>
    <row r="119" spans="1:6" ht="13.5" thickBot="1">
      <c r="A119" s="13" t="s">
        <v>68</v>
      </c>
      <c r="B119" s="13">
        <v>5</v>
      </c>
      <c r="C119" s="13">
        <v>65.2</v>
      </c>
      <c r="D119" s="13"/>
      <c r="E119" s="13"/>
      <c r="F119" s="13"/>
    </row>
    <row r="120" ht="13.5" thickBot="1"/>
    <row r="121" spans="1:9" ht="12.75">
      <c r="A121" s="14"/>
      <c r="B121" s="14" t="s">
        <v>75</v>
      </c>
      <c r="C121" s="14" t="s">
        <v>63</v>
      </c>
      <c r="D121" s="14" t="s">
        <v>76</v>
      </c>
      <c r="E121" s="14" t="s">
        <v>77</v>
      </c>
      <c r="F121" s="14" t="s">
        <v>78</v>
      </c>
      <c r="G121" s="14" t="s">
        <v>79</v>
      </c>
      <c r="H121" s="14" t="s">
        <v>80</v>
      </c>
      <c r="I121" s="14" t="s">
        <v>81</v>
      </c>
    </row>
    <row r="122" spans="1:9" ht="12.75">
      <c r="A122" s="12" t="s">
        <v>69</v>
      </c>
      <c r="B122" s="12">
        <v>0</v>
      </c>
      <c r="C122" s="12" t="e">
        <v>#N/A</v>
      </c>
      <c r="D122" s="12" t="e">
        <v>#N/A</v>
      </c>
      <c r="E122" s="12" t="e">
        <v>#N/A</v>
      </c>
      <c r="F122" s="12" t="e">
        <v>#N/A</v>
      </c>
      <c r="G122" s="12" t="e">
        <v>#N/A</v>
      </c>
      <c r="H122" s="12" t="e">
        <v>#N/A</v>
      </c>
      <c r="I122" s="12" t="e">
        <v>#N/A</v>
      </c>
    </row>
    <row r="123" spans="1:9" ht="13.5" thickBot="1">
      <c r="A123" s="13" t="s">
        <v>82</v>
      </c>
      <c r="B123" s="13">
        <v>0.04772264720331251</v>
      </c>
      <c r="C123" s="13">
        <v>0.0009234119844859838</v>
      </c>
      <c r="D123" s="13">
        <v>51.680775217442374</v>
      </c>
      <c r="E123" s="13">
        <v>8.389806319716775E-07</v>
      </c>
      <c r="F123" s="13">
        <v>0.04515883920864705</v>
      </c>
      <c r="G123" s="13">
        <v>0.050286455197977975</v>
      </c>
      <c r="H123" s="13">
        <v>0.04515883920864705</v>
      </c>
      <c r="I123" s="13">
        <v>0.050286455197977975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tmruss</cp:lastModifiedBy>
  <cp:lastPrinted>2005-11-03T20:59:10Z</cp:lastPrinted>
  <dcterms:created xsi:type="dcterms:W3CDTF">2005-05-06T16:37:32Z</dcterms:created>
  <dcterms:modified xsi:type="dcterms:W3CDTF">2007-02-08T21:16:03Z</dcterms:modified>
  <cp:category/>
  <cp:version/>
  <cp:contentType/>
  <cp:contentStatus/>
</cp:coreProperties>
</file>