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wmedu-my.sharepoint.com/personal/cleu_wm_edu/Documents/"/>
    </mc:Choice>
  </mc:AlternateContent>
  <xr:revisionPtr revIDLastSave="0" documentId="8_{0CD14586-2BCB-4751-949E-B7BF9598CAF7}" xr6:coauthVersionLast="47" xr6:coauthVersionMax="47" xr10:uidLastSave="{00000000-0000-0000-0000-000000000000}"/>
  <bookViews>
    <workbookView xWindow="28680" yWindow="-120" windowWidth="29040" windowHeight="17520" xr2:uid="{95F32AC6-5312-40E2-9CE4-78749FEF62F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O30" i="1"/>
  <c r="N30" i="1"/>
  <c r="M30" i="1"/>
  <c r="L30" i="1"/>
  <c r="K30" i="1"/>
  <c r="J30" i="1"/>
  <c r="I30" i="1"/>
  <c r="H30" i="1"/>
  <c r="G30" i="1"/>
  <c r="F30" i="1"/>
  <c r="E30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Q28" i="1"/>
  <c r="O28" i="1"/>
  <c r="N28" i="1"/>
  <c r="M28" i="1"/>
  <c r="L28" i="1"/>
  <c r="K28" i="1"/>
  <c r="J28" i="1"/>
  <c r="I28" i="1"/>
  <c r="H28" i="1"/>
  <c r="G28" i="1"/>
  <c r="F28" i="1"/>
  <c r="E28" i="1"/>
  <c r="Q27" i="1"/>
  <c r="O27" i="1"/>
  <c r="N27" i="1"/>
  <c r="M27" i="1"/>
  <c r="L27" i="1"/>
  <c r="K27" i="1"/>
  <c r="J27" i="1"/>
  <c r="I27" i="1"/>
  <c r="H27" i="1"/>
  <c r="G27" i="1"/>
  <c r="F27" i="1"/>
  <c r="E27" i="1"/>
  <c r="P26" i="1"/>
  <c r="P25" i="1"/>
  <c r="P24" i="1"/>
  <c r="P23" i="1"/>
  <c r="P28" i="1" s="1"/>
  <c r="P22" i="1"/>
  <c r="P21" i="1"/>
  <c r="P19" i="1"/>
  <c r="P18" i="1"/>
  <c r="P17" i="1"/>
  <c r="P16" i="1"/>
  <c r="P15" i="1"/>
  <c r="P14" i="1"/>
  <c r="P12" i="1"/>
  <c r="P11" i="1"/>
  <c r="P30" i="1" s="1"/>
  <c r="P10" i="1"/>
  <c r="P9" i="1"/>
  <c r="P8" i="1"/>
  <c r="P7" i="1"/>
  <c r="P5" i="1"/>
  <c r="P4" i="1"/>
  <c r="P3" i="1"/>
  <c r="P27" i="1" s="1"/>
</calcChain>
</file>

<file path=xl/sharedStrings.xml><?xml version="1.0" encoding="utf-8"?>
<sst xmlns="http://schemas.openxmlformats.org/spreadsheetml/2006/main" count="95" uniqueCount="61">
  <si>
    <t>College Creek Alliance Water Quality Survey, April 2026</t>
  </si>
  <si>
    <t xml:space="preserve">Site </t>
  </si>
  <si>
    <t>Location</t>
  </si>
  <si>
    <t>Water Type</t>
  </si>
  <si>
    <t>Date</t>
  </si>
  <si>
    <t>Temp</t>
  </si>
  <si>
    <t xml:space="preserve">Cond </t>
  </si>
  <si>
    <t>O2</t>
  </si>
  <si>
    <t xml:space="preserve">% Sat </t>
  </si>
  <si>
    <t>Bact</t>
  </si>
  <si>
    <t>pH</t>
  </si>
  <si>
    <t>TSS</t>
  </si>
  <si>
    <t>Tot P</t>
  </si>
  <si>
    <t>DIP</t>
  </si>
  <si>
    <t>NO2+NO3</t>
  </si>
  <si>
    <t>NH4</t>
  </si>
  <si>
    <t>N:P</t>
  </si>
  <si>
    <t>Secchi</t>
  </si>
  <si>
    <t>New Hope Road</t>
  </si>
  <si>
    <t>Stream</t>
  </si>
  <si>
    <t>Compton Drive</t>
  </si>
  <si>
    <t>College Campus</t>
  </si>
  <si>
    <t>Lake Matoaka</t>
  </si>
  <si>
    <t>Pond</t>
  </si>
  <si>
    <t>Stormwater Pond</t>
  </si>
  <si>
    <t>Holly Hills</t>
  </si>
  <si>
    <t>Airport</t>
  </si>
  <si>
    <t>Vineyards Lake</t>
  </si>
  <si>
    <t>Vineyards Tributary</t>
  </si>
  <si>
    <t>Tidal Creek</t>
  </si>
  <si>
    <t>James River</t>
  </si>
  <si>
    <t>Overlook Pond</t>
  </si>
  <si>
    <t>Kingspoint Pond</t>
  </si>
  <si>
    <t>Kingspoint Dock</t>
  </si>
  <si>
    <t>College Landing</t>
  </si>
  <si>
    <t>Mimosa Drive</t>
  </si>
  <si>
    <t>CW Ponds</t>
  </si>
  <si>
    <t>Tutters Neck</t>
  </si>
  <si>
    <t>Papermill Creek</t>
  </si>
  <si>
    <t>.</t>
  </si>
  <si>
    <t>Halfway Creek</t>
  </si>
  <si>
    <t>Kingsmill Pond</t>
  </si>
  <si>
    <t>Kingsmill Creek</t>
  </si>
  <si>
    <t>Bloody Ravine</t>
  </si>
  <si>
    <t xml:space="preserve">Colonial Williamsburg </t>
  </si>
  <si>
    <t>All 24 Locations</t>
  </si>
  <si>
    <t>Streams</t>
  </si>
  <si>
    <t>Ponds</t>
  </si>
  <si>
    <t>Tidal Creeks</t>
  </si>
  <si>
    <t>Temperature in Degrees Centigrade</t>
  </si>
  <si>
    <t>Total P as particulate P in µmoles P/L</t>
  </si>
  <si>
    <t>Conductivity in µS,  temperature-compensated</t>
  </si>
  <si>
    <t>DIP:  dissolved inorganic phosphate in µmoles P/L</t>
  </si>
  <si>
    <t>Oxygen in ppm or mg/L</t>
  </si>
  <si>
    <t>NH4:  dissolved ammonium nitrogen in µmoles N/L</t>
  </si>
  <si>
    <t>O2 saturation in percent</t>
  </si>
  <si>
    <t>NO2+NO3: dissolved nitrite+nitrate in µmoles N/L</t>
  </si>
  <si>
    <t>Bacteria in fecal coliform colonies per 100 mL (no data 1/21)</t>
  </si>
  <si>
    <t xml:space="preserve">N:P: ratio of dissolved N to dissolved P.  N:P &gt; 16:1 suggests P limitation; N:P &lt; 16:1 indicates N limitation </t>
  </si>
  <si>
    <t>TSS--Suspended sediment in mg/L</t>
  </si>
  <si>
    <t>Secchi reading in cm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</si>
</sst>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Aptos Narrow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17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521CA7-4936-4693-956B-0AA0A7AEF084}">
  <sheetPr>
    <pageSetUpPr fitToPage="1"/>
  </sheetPr>
  <dimension ref="A1:Q37"/>
  <sheetViews>
    <sheetView tabSelected="1" workbookViewId="0">
      <selection sqref="A1:Q37"/>
    </sheetView>
  </sheetViews>
  <sheetFormatPr defaultRowHeight="15" x14ac:dyDescent="0.25"/>
  <sheetData>
    <row r="1" spans="1:17" x14ac:dyDescent="0.25">
      <c r="A1" s="1" t="s">
        <v>0</v>
      </c>
      <c r="B1" s="1"/>
      <c r="C1" s="1"/>
      <c r="D1" s="1"/>
      <c r="E1" s="1"/>
      <c r="F1" s="1"/>
      <c r="N1" s="2"/>
    </row>
    <row r="2" spans="1:17" x14ac:dyDescent="0.25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</row>
    <row r="3" spans="1:17" x14ac:dyDescent="0.25">
      <c r="A3" s="6">
        <v>1</v>
      </c>
      <c r="B3" s="7" t="s">
        <v>18</v>
      </c>
      <c r="C3" s="7" t="s">
        <v>19</v>
      </c>
      <c r="D3" s="8">
        <v>46127</v>
      </c>
      <c r="E3" s="9">
        <v>17.2</v>
      </c>
      <c r="F3" s="10">
        <v>517</v>
      </c>
      <c r="G3" s="11">
        <v>8.11</v>
      </c>
      <c r="H3" s="10">
        <v>82</v>
      </c>
      <c r="I3" s="10">
        <v>66</v>
      </c>
      <c r="J3" s="11">
        <v>7.23</v>
      </c>
      <c r="K3" s="12">
        <v>3.3000000000003027</v>
      </c>
      <c r="L3" s="13">
        <v>0.27590399999999998</v>
      </c>
      <c r="M3" s="13">
        <v>4.5999999999999999E-2</v>
      </c>
      <c r="N3" s="12">
        <v>10.5357</v>
      </c>
      <c r="O3" s="12">
        <v>0</v>
      </c>
      <c r="P3" s="14">
        <f>(N3+O3)/M3</f>
        <v>229.03695652173914</v>
      </c>
      <c r="Q3" s="10">
        <v>120</v>
      </c>
    </row>
    <row r="4" spans="1:17" x14ac:dyDescent="0.25">
      <c r="A4" s="6">
        <v>2</v>
      </c>
      <c r="B4" s="7" t="s">
        <v>20</v>
      </c>
      <c r="C4" s="7" t="s">
        <v>19</v>
      </c>
      <c r="D4" s="8">
        <v>46127</v>
      </c>
      <c r="E4" s="9">
        <v>17.8</v>
      </c>
      <c r="F4" s="10">
        <v>534</v>
      </c>
      <c r="G4" s="11">
        <v>7.39</v>
      </c>
      <c r="H4" s="10">
        <v>80</v>
      </c>
      <c r="I4" s="10">
        <v>100</v>
      </c>
      <c r="J4" s="11">
        <v>7.38</v>
      </c>
      <c r="K4" s="12">
        <v>5.7000000000000384</v>
      </c>
      <c r="L4" s="13">
        <v>0.30751800000000001</v>
      </c>
      <c r="M4" s="13">
        <v>4.5999999999999999E-2</v>
      </c>
      <c r="N4" s="12">
        <v>16.590699999999998</v>
      </c>
      <c r="O4" s="12">
        <v>0</v>
      </c>
      <c r="P4" s="14">
        <f t="shared" ref="P4:P19" si="0">(N4+O4)/M4</f>
        <v>360.6673913043478</v>
      </c>
      <c r="Q4" s="10">
        <v>120</v>
      </c>
    </row>
    <row r="5" spans="1:17" x14ac:dyDescent="0.25">
      <c r="A5" s="6">
        <v>3</v>
      </c>
      <c r="B5" s="7" t="s">
        <v>21</v>
      </c>
      <c r="C5" s="7" t="s">
        <v>19</v>
      </c>
      <c r="D5" s="8">
        <v>46127</v>
      </c>
      <c r="E5" s="9">
        <v>18.3</v>
      </c>
      <c r="F5" s="10">
        <v>690</v>
      </c>
      <c r="G5" s="13">
        <v>6.1</v>
      </c>
      <c r="H5" s="10">
        <v>66</v>
      </c>
      <c r="I5" s="10">
        <v>100</v>
      </c>
      <c r="J5" s="11">
        <v>7.36</v>
      </c>
      <c r="K5" s="12">
        <v>6.0000000000002274</v>
      </c>
      <c r="L5" s="13">
        <v>0.44451200000000002</v>
      </c>
      <c r="M5" s="13">
        <v>0.32200000000000001</v>
      </c>
      <c r="N5" s="12">
        <v>17.075099999999999</v>
      </c>
      <c r="O5" s="12">
        <v>0</v>
      </c>
      <c r="P5" s="14">
        <f t="shared" si="0"/>
        <v>53.028260869565216</v>
      </c>
      <c r="Q5" s="10">
        <v>90</v>
      </c>
    </row>
    <row r="6" spans="1:17" x14ac:dyDescent="0.25">
      <c r="A6" s="6">
        <v>4</v>
      </c>
      <c r="B6" s="7" t="s">
        <v>22</v>
      </c>
      <c r="C6" s="7" t="s">
        <v>23</v>
      </c>
      <c r="D6" s="8">
        <v>46127</v>
      </c>
      <c r="E6" s="9">
        <v>21.1</v>
      </c>
      <c r="F6" s="10">
        <v>390</v>
      </c>
      <c r="G6" s="11">
        <v>9.1</v>
      </c>
      <c r="H6" s="10">
        <v>94</v>
      </c>
      <c r="I6" s="10">
        <v>0</v>
      </c>
      <c r="J6" s="11">
        <v>7.7</v>
      </c>
      <c r="K6" s="12">
        <v>1.9000000000000128</v>
      </c>
      <c r="L6" s="13">
        <v>0.227046</v>
      </c>
      <c r="M6" s="13">
        <v>0</v>
      </c>
      <c r="N6" s="12">
        <v>0</v>
      </c>
      <c r="O6" s="12">
        <v>0</v>
      </c>
      <c r="P6" s="14"/>
      <c r="Q6" s="10">
        <v>120</v>
      </c>
    </row>
    <row r="7" spans="1:17" x14ac:dyDescent="0.25">
      <c r="A7" s="6">
        <v>5</v>
      </c>
      <c r="B7" s="7" t="s">
        <v>24</v>
      </c>
      <c r="C7" s="7" t="s">
        <v>23</v>
      </c>
      <c r="D7" s="8">
        <v>46127</v>
      </c>
      <c r="E7" s="9">
        <v>23.5</v>
      </c>
      <c r="F7" s="10">
        <v>681</v>
      </c>
      <c r="G7" s="11">
        <v>9.6999999999999993</v>
      </c>
      <c r="H7" s="10">
        <v>114</v>
      </c>
      <c r="I7" s="10">
        <v>0</v>
      </c>
      <c r="J7" s="11">
        <v>7.38</v>
      </c>
      <c r="K7" s="12">
        <v>34.705882352938659</v>
      </c>
      <c r="L7" s="13">
        <v>2.7894705882352939</v>
      </c>
      <c r="M7" s="13">
        <v>0.41399999999999998</v>
      </c>
      <c r="N7" s="12">
        <v>2.0587</v>
      </c>
      <c r="O7" s="12">
        <v>0.50619999999999998</v>
      </c>
      <c r="P7" s="14">
        <f t="shared" si="0"/>
        <v>6.1954106280193235</v>
      </c>
      <c r="Q7" s="10">
        <v>16</v>
      </c>
    </row>
    <row r="8" spans="1:17" x14ac:dyDescent="0.25">
      <c r="A8" s="6">
        <v>6</v>
      </c>
      <c r="B8" s="7" t="s">
        <v>25</v>
      </c>
      <c r="C8" s="7" t="s">
        <v>19</v>
      </c>
      <c r="D8" s="8">
        <v>46127</v>
      </c>
      <c r="E8" s="9">
        <v>19.3</v>
      </c>
      <c r="F8" s="10">
        <v>556</v>
      </c>
      <c r="G8" s="11">
        <v>7.3</v>
      </c>
      <c r="H8" s="10">
        <v>75</v>
      </c>
      <c r="I8" s="10">
        <v>0</v>
      </c>
      <c r="J8" s="11">
        <v>7.54</v>
      </c>
      <c r="K8" s="12">
        <v>3.4000000000000696</v>
      </c>
      <c r="L8" s="13">
        <v>0.43014199999999997</v>
      </c>
      <c r="M8" s="13">
        <v>0.36799999999999999</v>
      </c>
      <c r="N8" s="12">
        <v>13.4421</v>
      </c>
      <c r="O8" s="12">
        <v>0</v>
      </c>
      <c r="P8" s="14">
        <f t="shared" si="0"/>
        <v>36.527445652173917</v>
      </c>
      <c r="Q8" s="10">
        <v>120</v>
      </c>
    </row>
    <row r="9" spans="1:17" x14ac:dyDescent="0.25">
      <c r="A9" s="6">
        <v>7</v>
      </c>
      <c r="B9" s="7" t="s">
        <v>26</v>
      </c>
      <c r="C9" s="7" t="s">
        <v>19</v>
      </c>
      <c r="D9" s="8">
        <v>46127</v>
      </c>
      <c r="E9" s="9">
        <v>18.899999999999999</v>
      </c>
      <c r="F9" s="10">
        <v>910</v>
      </c>
      <c r="G9" s="11">
        <v>5.5</v>
      </c>
      <c r="H9" s="10">
        <v>58</v>
      </c>
      <c r="I9" s="10">
        <v>33</v>
      </c>
      <c r="J9" s="11">
        <v>7.46</v>
      </c>
      <c r="K9" s="12">
        <v>4.4000000000004036</v>
      </c>
      <c r="L9" s="13">
        <v>0.33051000000000003</v>
      </c>
      <c r="M9" s="13">
        <v>4.5999999999999999E-2</v>
      </c>
      <c r="N9" s="12">
        <v>16.106300000000001</v>
      </c>
      <c r="O9" s="12">
        <v>5.3151000000000002</v>
      </c>
      <c r="P9" s="14">
        <f t="shared" si="0"/>
        <v>465.68260869565222</v>
      </c>
      <c r="Q9" s="10">
        <v>97</v>
      </c>
    </row>
    <row r="10" spans="1:17" x14ac:dyDescent="0.25">
      <c r="A10" s="6">
        <v>8</v>
      </c>
      <c r="B10" s="7" t="s">
        <v>27</v>
      </c>
      <c r="C10" s="7" t="s">
        <v>23</v>
      </c>
      <c r="D10" s="8">
        <v>46127</v>
      </c>
      <c r="E10" s="9">
        <v>23</v>
      </c>
      <c r="F10" s="10">
        <v>311</v>
      </c>
      <c r="G10" s="11">
        <v>9.3699999999999992</v>
      </c>
      <c r="H10" s="10">
        <v>108</v>
      </c>
      <c r="I10" s="10">
        <v>33</v>
      </c>
      <c r="J10" s="11">
        <v>7.79</v>
      </c>
      <c r="K10" s="12">
        <v>7.1604938271591569</v>
      </c>
      <c r="L10" s="13">
        <v>0.69070617283950608</v>
      </c>
      <c r="M10" s="13">
        <v>9.1999999999999998E-2</v>
      </c>
      <c r="N10" s="12">
        <v>0</v>
      </c>
      <c r="O10" s="12">
        <v>0</v>
      </c>
      <c r="P10" s="14">
        <f t="shared" si="0"/>
        <v>0</v>
      </c>
      <c r="Q10" s="10">
        <v>71</v>
      </c>
    </row>
    <row r="11" spans="1:17" x14ac:dyDescent="0.25">
      <c r="A11" s="6">
        <v>9</v>
      </c>
      <c r="B11" s="7" t="s">
        <v>28</v>
      </c>
      <c r="C11" s="7" t="s">
        <v>29</v>
      </c>
      <c r="D11" s="8">
        <v>46127</v>
      </c>
      <c r="E11" s="9">
        <v>29.6</v>
      </c>
      <c r="F11" s="10">
        <v>5810</v>
      </c>
      <c r="G11" s="11">
        <v>14.6</v>
      </c>
      <c r="H11" s="10">
        <v>185</v>
      </c>
      <c r="I11" s="10">
        <v>0</v>
      </c>
      <c r="J11" s="11">
        <v>7.91</v>
      </c>
      <c r="K11" s="12">
        <v>134.28571428571533</v>
      </c>
      <c r="L11" s="13">
        <v>1.9194214285714284</v>
      </c>
      <c r="M11" s="13">
        <v>1.794</v>
      </c>
      <c r="N11" s="12">
        <v>0</v>
      </c>
      <c r="O11" s="12">
        <v>0</v>
      </c>
      <c r="P11" s="14">
        <f t="shared" si="0"/>
        <v>0</v>
      </c>
      <c r="Q11" s="10">
        <v>21</v>
      </c>
    </row>
    <row r="12" spans="1:17" x14ac:dyDescent="0.25">
      <c r="A12" s="6">
        <v>10</v>
      </c>
      <c r="B12" s="7" t="s">
        <v>30</v>
      </c>
      <c r="C12" s="7" t="s">
        <v>29</v>
      </c>
      <c r="D12" s="8">
        <v>46127</v>
      </c>
      <c r="E12" s="9">
        <v>20</v>
      </c>
      <c r="F12" s="10">
        <v>7700</v>
      </c>
      <c r="G12" s="11">
        <v>7.8</v>
      </c>
      <c r="H12" s="10">
        <v>86</v>
      </c>
      <c r="I12" s="10">
        <v>0</v>
      </c>
      <c r="J12" s="11">
        <v>7.39</v>
      </c>
      <c r="K12" s="12">
        <v>18.048780487803974</v>
      </c>
      <c r="L12" s="13">
        <v>0.80612195121951236</v>
      </c>
      <c r="M12" s="13">
        <v>0.22999999999999998</v>
      </c>
      <c r="N12" s="12">
        <v>11.6256</v>
      </c>
      <c r="O12" s="12">
        <v>0</v>
      </c>
      <c r="P12" s="14">
        <f t="shared" si="0"/>
        <v>50.546086956521748</v>
      </c>
      <c r="Q12" s="10">
        <v>27</v>
      </c>
    </row>
    <row r="13" spans="1:17" x14ac:dyDescent="0.25">
      <c r="A13" s="6">
        <v>11</v>
      </c>
      <c r="B13" s="7" t="s">
        <v>31</v>
      </c>
      <c r="C13" s="7" t="s">
        <v>23</v>
      </c>
      <c r="D13" s="8">
        <v>46127</v>
      </c>
      <c r="E13" s="9">
        <v>23.8</v>
      </c>
      <c r="F13" s="10">
        <v>259</v>
      </c>
      <c r="G13" s="11">
        <v>7.5</v>
      </c>
      <c r="H13" s="10">
        <v>90</v>
      </c>
      <c r="I13" s="10">
        <v>0</v>
      </c>
      <c r="J13" s="11">
        <v>7.64</v>
      </c>
      <c r="K13" s="12">
        <v>1.5000000000000568</v>
      </c>
      <c r="L13" s="13">
        <v>0.214592</v>
      </c>
      <c r="M13" s="13">
        <v>0</v>
      </c>
      <c r="N13" s="12">
        <v>2.4220000000000002</v>
      </c>
      <c r="O13" s="12">
        <v>0</v>
      </c>
      <c r="P13" s="14"/>
      <c r="Q13" s="10">
        <v>120</v>
      </c>
    </row>
    <row r="14" spans="1:17" x14ac:dyDescent="0.25">
      <c r="A14" s="6">
        <v>12</v>
      </c>
      <c r="B14" s="7" t="s">
        <v>32</v>
      </c>
      <c r="C14" s="7" t="s">
        <v>23</v>
      </c>
      <c r="D14" s="8">
        <v>46127</v>
      </c>
      <c r="E14" s="9">
        <v>23.4</v>
      </c>
      <c r="F14" s="10">
        <v>306</v>
      </c>
      <c r="G14" s="11">
        <v>6.3</v>
      </c>
      <c r="H14" s="10">
        <v>76</v>
      </c>
      <c r="I14" s="10">
        <v>0</v>
      </c>
      <c r="J14" s="11">
        <v>7.53</v>
      </c>
      <c r="K14" s="12">
        <v>1.7000000000004789</v>
      </c>
      <c r="L14" s="13">
        <v>0.29219000000000001</v>
      </c>
      <c r="M14" s="13">
        <v>0.184</v>
      </c>
      <c r="N14" s="12">
        <v>3.9963000000000002</v>
      </c>
      <c r="O14" s="12">
        <v>0</v>
      </c>
      <c r="P14" s="14">
        <f t="shared" si="0"/>
        <v>21.719021739130437</v>
      </c>
      <c r="Q14" s="10">
        <v>120</v>
      </c>
    </row>
    <row r="15" spans="1:17" x14ac:dyDescent="0.25">
      <c r="A15" s="6">
        <v>13</v>
      </c>
      <c r="B15" s="7" t="s">
        <v>33</v>
      </c>
      <c r="C15" s="7" t="s">
        <v>29</v>
      </c>
      <c r="D15" s="8">
        <v>46127</v>
      </c>
      <c r="E15" s="9">
        <v>23.2</v>
      </c>
      <c r="F15" s="10">
        <v>5180</v>
      </c>
      <c r="G15" s="11">
        <v>6.3</v>
      </c>
      <c r="H15" s="10">
        <v>73</v>
      </c>
      <c r="I15" s="10">
        <v>0</v>
      </c>
      <c r="J15" s="11">
        <v>7.3</v>
      </c>
      <c r="K15" s="12">
        <v>18.39999999999975</v>
      </c>
      <c r="L15" s="13">
        <v>1.3488639999999998</v>
      </c>
      <c r="M15" s="13">
        <v>0.78200000000000003</v>
      </c>
      <c r="N15" s="12">
        <v>4.9650999999999996</v>
      </c>
      <c r="O15" s="12">
        <v>0.50619999999999998</v>
      </c>
      <c r="P15" s="14">
        <f t="shared" si="0"/>
        <v>6.9965473145780042</v>
      </c>
      <c r="Q15" s="10">
        <v>22</v>
      </c>
    </row>
    <row r="16" spans="1:17" x14ac:dyDescent="0.25">
      <c r="A16" s="6">
        <v>14</v>
      </c>
      <c r="B16" s="7" t="s">
        <v>34</v>
      </c>
      <c r="C16" s="7" t="s">
        <v>29</v>
      </c>
      <c r="D16" s="8">
        <v>46127</v>
      </c>
      <c r="E16" s="9">
        <v>17</v>
      </c>
      <c r="F16" s="10">
        <v>1937</v>
      </c>
      <c r="G16" s="13">
        <v>9.1300000000000008</v>
      </c>
      <c r="H16" s="10">
        <v>94.8</v>
      </c>
      <c r="I16" s="10">
        <v>0</v>
      </c>
      <c r="J16" s="11">
        <v>7.48</v>
      </c>
      <c r="K16" s="12">
        <v>8.1012658227839172</v>
      </c>
      <c r="L16" s="13">
        <v>1.1738531645569619</v>
      </c>
      <c r="M16" s="13">
        <v>0.874</v>
      </c>
      <c r="N16" s="12">
        <v>15.5008</v>
      </c>
      <c r="O16" s="12">
        <v>0</v>
      </c>
      <c r="P16" s="14">
        <f t="shared" si="0"/>
        <v>17.735469107551488</v>
      </c>
      <c r="Q16" s="10">
        <v>29</v>
      </c>
    </row>
    <row r="17" spans="1:17" x14ac:dyDescent="0.25">
      <c r="A17" s="6">
        <v>15</v>
      </c>
      <c r="B17" s="7" t="s">
        <v>35</v>
      </c>
      <c r="C17" s="7" t="s">
        <v>19</v>
      </c>
      <c r="D17" s="8">
        <v>46127</v>
      </c>
      <c r="E17" s="9">
        <v>22</v>
      </c>
      <c r="F17" s="10">
        <v>733</v>
      </c>
      <c r="G17" s="13">
        <v>10.5</v>
      </c>
      <c r="H17" s="10">
        <v>120</v>
      </c>
      <c r="I17" s="10">
        <v>100</v>
      </c>
      <c r="J17" s="11">
        <v>7.64</v>
      </c>
      <c r="K17" s="12">
        <v>15.125000000000277</v>
      </c>
      <c r="L17" s="13">
        <v>0.44067999999999996</v>
      </c>
      <c r="M17" s="13">
        <v>9.1999999999999998E-2</v>
      </c>
      <c r="N17" s="12">
        <v>18.286100000000001</v>
      </c>
      <c r="O17" s="12">
        <v>0</v>
      </c>
      <c r="P17" s="14">
        <f t="shared" si="0"/>
        <v>198.76195652173914</v>
      </c>
      <c r="Q17" s="10">
        <v>70</v>
      </c>
    </row>
    <row r="18" spans="1:17" x14ac:dyDescent="0.25">
      <c r="A18" s="6">
        <v>16</v>
      </c>
      <c r="B18" s="7" t="s">
        <v>36</v>
      </c>
      <c r="C18" s="7" t="s">
        <v>23</v>
      </c>
      <c r="D18" s="8">
        <v>46127</v>
      </c>
      <c r="E18" s="9">
        <v>26</v>
      </c>
      <c r="F18" s="10">
        <v>844</v>
      </c>
      <c r="G18" s="13">
        <v>8.6</v>
      </c>
      <c r="H18" s="10">
        <v>108</v>
      </c>
      <c r="I18" s="10">
        <v>0</v>
      </c>
      <c r="J18" s="11">
        <v>8.01</v>
      </c>
      <c r="K18" s="12">
        <v>4.4000000000004036</v>
      </c>
      <c r="L18" s="13">
        <v>0.42152000000000001</v>
      </c>
      <c r="M18" s="13">
        <v>0.22999999999999998</v>
      </c>
      <c r="N18" s="12">
        <v>0</v>
      </c>
      <c r="O18" s="12">
        <v>0</v>
      </c>
      <c r="P18" s="14">
        <f t="shared" si="0"/>
        <v>0</v>
      </c>
      <c r="Q18" s="10">
        <v>75</v>
      </c>
    </row>
    <row r="19" spans="1:17" x14ac:dyDescent="0.25">
      <c r="A19" s="6">
        <v>17</v>
      </c>
      <c r="B19" s="7" t="s">
        <v>37</v>
      </c>
      <c r="C19" s="7" t="s">
        <v>23</v>
      </c>
      <c r="D19" s="8">
        <v>46127</v>
      </c>
      <c r="E19" s="9">
        <v>24.1</v>
      </c>
      <c r="F19" s="10">
        <v>444</v>
      </c>
      <c r="G19" s="11">
        <v>7.7</v>
      </c>
      <c r="H19" s="10">
        <v>86</v>
      </c>
      <c r="I19" s="10">
        <v>0</v>
      </c>
      <c r="J19" s="11">
        <v>7.71</v>
      </c>
      <c r="K19" s="12">
        <v>5.2413793103448629</v>
      </c>
      <c r="L19" s="13">
        <v>0.4096275862068966</v>
      </c>
      <c r="M19" s="13">
        <v>0.13800000000000001</v>
      </c>
      <c r="N19" s="12">
        <v>1.2110000000000001</v>
      </c>
      <c r="O19" s="12">
        <v>0</v>
      </c>
      <c r="P19" s="14">
        <f t="shared" si="0"/>
        <v>8.77536231884058</v>
      </c>
      <c r="Q19" s="10">
        <v>85</v>
      </c>
    </row>
    <row r="20" spans="1:17" x14ac:dyDescent="0.25">
      <c r="A20" s="6">
        <v>18</v>
      </c>
      <c r="B20" s="7" t="s">
        <v>38</v>
      </c>
      <c r="C20" s="7" t="s">
        <v>19</v>
      </c>
      <c r="D20" s="8">
        <v>46127</v>
      </c>
      <c r="E20" s="9" t="s">
        <v>39</v>
      </c>
      <c r="F20" s="10" t="s">
        <v>39</v>
      </c>
      <c r="G20" s="11" t="s">
        <v>39</v>
      </c>
      <c r="H20" s="11" t="s">
        <v>39</v>
      </c>
      <c r="I20" s="11" t="s">
        <v>39</v>
      </c>
      <c r="J20" s="11" t="s">
        <v>39</v>
      </c>
      <c r="K20" s="11" t="s">
        <v>39</v>
      </c>
      <c r="L20" s="11" t="s">
        <v>39</v>
      </c>
      <c r="M20" s="11" t="s">
        <v>39</v>
      </c>
      <c r="N20" s="11" t="s">
        <v>39</v>
      </c>
      <c r="O20" s="11" t="s">
        <v>39</v>
      </c>
      <c r="P20" s="14" t="s">
        <v>39</v>
      </c>
      <c r="Q20" s="10" t="s">
        <v>39</v>
      </c>
    </row>
    <row r="21" spans="1:17" x14ac:dyDescent="0.25">
      <c r="A21" s="6">
        <v>19</v>
      </c>
      <c r="B21" s="7" t="s">
        <v>40</v>
      </c>
      <c r="C21" s="7" t="s">
        <v>29</v>
      </c>
      <c r="D21" s="8">
        <v>46127</v>
      </c>
      <c r="E21" s="9">
        <v>18</v>
      </c>
      <c r="F21" s="10">
        <v>3022</v>
      </c>
      <c r="G21" s="11">
        <v>9.0299999999999994</v>
      </c>
      <c r="H21" s="10">
        <v>95.7</v>
      </c>
      <c r="I21" s="10">
        <v>0</v>
      </c>
      <c r="J21" s="11">
        <v>7.31</v>
      </c>
      <c r="K21" s="12">
        <v>6.599999999998829</v>
      </c>
      <c r="L21" s="13">
        <v>0.86028399999999994</v>
      </c>
      <c r="M21" s="13">
        <v>0.69</v>
      </c>
      <c r="N21" s="12">
        <v>0</v>
      </c>
      <c r="O21" s="12">
        <v>0</v>
      </c>
      <c r="P21" s="14">
        <f t="shared" ref="P21:P37" si="1">(N21+O21)/M21</f>
        <v>0</v>
      </c>
      <c r="Q21" s="10">
        <v>30</v>
      </c>
    </row>
    <row r="22" spans="1:17" x14ac:dyDescent="0.25">
      <c r="A22" s="6">
        <v>20</v>
      </c>
      <c r="B22" s="7" t="s">
        <v>41</v>
      </c>
      <c r="C22" s="7" t="s">
        <v>23</v>
      </c>
      <c r="D22" s="8">
        <v>46127</v>
      </c>
      <c r="E22" s="9">
        <v>18.8</v>
      </c>
      <c r="F22" s="10">
        <v>400</v>
      </c>
      <c r="G22" s="11">
        <v>7.54</v>
      </c>
      <c r="H22" s="10">
        <v>81.099999999999994</v>
      </c>
      <c r="I22" s="10">
        <v>0</v>
      </c>
      <c r="J22" s="11">
        <v>7.52</v>
      </c>
      <c r="K22" s="12">
        <v>2.9441624365485755</v>
      </c>
      <c r="L22" s="13">
        <v>0.30733807106598987</v>
      </c>
      <c r="M22" s="13">
        <v>0.184</v>
      </c>
      <c r="N22" s="12">
        <v>5.6917</v>
      </c>
      <c r="O22" s="12">
        <v>0</v>
      </c>
      <c r="P22" s="14">
        <f t="shared" si="1"/>
        <v>30.933152173913044</v>
      </c>
      <c r="Q22" s="10">
        <v>113</v>
      </c>
    </row>
    <row r="23" spans="1:17" x14ac:dyDescent="0.25">
      <c r="A23" s="6">
        <v>21</v>
      </c>
      <c r="B23" s="7" t="s">
        <v>42</v>
      </c>
      <c r="C23" s="7" t="s">
        <v>19</v>
      </c>
      <c r="D23" s="8">
        <v>46127</v>
      </c>
      <c r="E23" s="9">
        <v>13.3</v>
      </c>
      <c r="F23" s="10">
        <v>183</v>
      </c>
      <c r="G23" s="11">
        <v>8.9499999999999993</v>
      </c>
      <c r="H23" s="10">
        <v>85.7</v>
      </c>
      <c r="I23" s="10">
        <v>0</v>
      </c>
      <c r="J23" s="11">
        <v>6.76</v>
      </c>
      <c r="K23" s="12">
        <v>1.8888888888884341</v>
      </c>
      <c r="L23" s="13">
        <v>0.3044311111111111</v>
      </c>
      <c r="M23" s="13">
        <v>0.41399999999999998</v>
      </c>
      <c r="N23" s="12">
        <v>2.0587</v>
      </c>
      <c r="O23" s="12">
        <v>0</v>
      </c>
      <c r="P23" s="14">
        <f t="shared" si="1"/>
        <v>4.9727053140096622</v>
      </c>
      <c r="Q23" s="10">
        <v>120</v>
      </c>
    </row>
    <row r="24" spans="1:17" x14ac:dyDescent="0.25">
      <c r="A24" s="6">
        <v>22</v>
      </c>
      <c r="B24" s="7" t="s">
        <v>43</v>
      </c>
      <c r="C24" s="7" t="s">
        <v>19</v>
      </c>
      <c r="D24" s="8">
        <v>46127</v>
      </c>
      <c r="E24" s="9">
        <v>17.5</v>
      </c>
      <c r="F24" s="10">
        <v>592</v>
      </c>
      <c r="G24" s="11">
        <v>8.3000000000000007</v>
      </c>
      <c r="H24" s="10">
        <v>86</v>
      </c>
      <c r="I24" s="10">
        <v>33</v>
      </c>
      <c r="J24" s="11">
        <v>7.65</v>
      </c>
      <c r="K24" s="12">
        <v>2.9000000000003467</v>
      </c>
      <c r="L24" s="13">
        <v>0.328594</v>
      </c>
      <c r="M24" s="13">
        <v>0.69</v>
      </c>
      <c r="N24" s="12">
        <v>18.043900000000001</v>
      </c>
      <c r="O24" s="12">
        <v>0</v>
      </c>
      <c r="P24" s="14">
        <f t="shared" si="1"/>
        <v>26.150579710144932</v>
      </c>
      <c r="Q24" s="10">
        <v>117</v>
      </c>
    </row>
    <row r="25" spans="1:17" x14ac:dyDescent="0.25">
      <c r="A25" s="6">
        <v>23</v>
      </c>
      <c r="B25" s="7" t="s">
        <v>40</v>
      </c>
      <c r="C25" s="7" t="s">
        <v>29</v>
      </c>
      <c r="D25" s="8">
        <v>46127</v>
      </c>
      <c r="E25" s="9">
        <v>14.7</v>
      </c>
      <c r="F25" s="10">
        <v>4058</v>
      </c>
      <c r="G25" s="11">
        <v>7.43</v>
      </c>
      <c r="H25" s="10">
        <v>71.599999999999994</v>
      </c>
      <c r="I25" s="10">
        <v>66</v>
      </c>
      <c r="J25" s="11">
        <v>7.28</v>
      </c>
      <c r="K25" s="12">
        <v>10.249999999999426</v>
      </c>
      <c r="L25" s="13">
        <v>0.98434499999999991</v>
      </c>
      <c r="M25" s="13">
        <v>0.36799999999999999</v>
      </c>
      <c r="N25" s="12">
        <v>1.0899000000000001</v>
      </c>
      <c r="O25" s="12">
        <v>0</v>
      </c>
      <c r="P25" s="14">
        <f t="shared" si="1"/>
        <v>2.9616847826086961</v>
      </c>
      <c r="Q25" s="10">
        <v>27</v>
      </c>
    </row>
    <row r="26" spans="1:17" x14ac:dyDescent="0.25">
      <c r="A26" s="6">
        <v>24</v>
      </c>
      <c r="B26" s="7" t="s">
        <v>44</v>
      </c>
      <c r="C26" s="7" t="s">
        <v>19</v>
      </c>
      <c r="D26" s="8">
        <v>46127</v>
      </c>
      <c r="E26" s="9">
        <v>25.1</v>
      </c>
      <c r="F26" s="10">
        <v>1553</v>
      </c>
      <c r="G26" s="11">
        <v>7.5</v>
      </c>
      <c r="H26" s="10">
        <v>90</v>
      </c>
      <c r="I26" s="10">
        <v>0</v>
      </c>
      <c r="J26" s="11">
        <v>7.98</v>
      </c>
      <c r="K26" s="12">
        <v>0.11235955056253384</v>
      </c>
      <c r="L26" s="13">
        <v>0.11194606741573035</v>
      </c>
      <c r="M26" s="13">
        <v>4.1399999999999997</v>
      </c>
      <c r="N26" s="12">
        <v>9.8091000000000008</v>
      </c>
      <c r="O26" s="12">
        <v>0</v>
      </c>
      <c r="P26" s="14">
        <f t="shared" si="1"/>
        <v>2.3693478260869569</v>
      </c>
      <c r="Q26" s="10">
        <v>120</v>
      </c>
    </row>
    <row r="27" spans="1:17" x14ac:dyDescent="0.25">
      <c r="B27" s="3" t="s">
        <v>45</v>
      </c>
      <c r="D27" s="8"/>
      <c r="E27" s="15">
        <f t="shared" ref="E27:J27" si="2">AVERAGE(E3:E26)</f>
        <v>20.678260869565221</v>
      </c>
      <c r="F27" s="16">
        <f t="shared" si="2"/>
        <v>1635.2173913043478</v>
      </c>
      <c r="G27" s="17">
        <f t="shared" si="2"/>
        <v>8.2499999999999982</v>
      </c>
      <c r="H27" s="16">
        <f t="shared" si="2"/>
        <v>91.560869565217374</v>
      </c>
      <c r="I27" s="16">
        <f t="shared" si="2"/>
        <v>23.086956521739129</v>
      </c>
      <c r="J27" s="17">
        <f t="shared" si="2"/>
        <v>7.519565217391305</v>
      </c>
      <c r="K27" s="15">
        <f>AVERAGE(K3:K26)</f>
        <v>12.959301172293312</v>
      </c>
      <c r="L27" s="17">
        <f t="shared" ref="L27:Q27" si="3">AVERAGE(L3:L26)</f>
        <v>0.67041813657488813</v>
      </c>
      <c r="M27" s="17">
        <f t="shared" si="3"/>
        <v>0.52799999999999991</v>
      </c>
      <c r="N27" s="15">
        <f t="shared" si="3"/>
        <v>7.4134260869565223</v>
      </c>
      <c r="O27" s="15">
        <f t="shared" si="3"/>
        <v>0.27510869565217388</v>
      </c>
      <c r="P27" s="16">
        <f t="shared" si="3"/>
        <v>72.526666068410606</v>
      </c>
      <c r="Q27" s="16">
        <f t="shared" si="3"/>
        <v>80.434782608695656</v>
      </c>
    </row>
    <row r="28" spans="1:17" x14ac:dyDescent="0.25">
      <c r="B28" s="3" t="s">
        <v>46</v>
      </c>
      <c r="E28" s="15">
        <f>AVERAGE(E3,E4,E5,E8,E9,E17,E20,E23,E24)</f>
        <v>18.037500000000001</v>
      </c>
      <c r="F28" s="16">
        <f>AVERAGE(F3,F4,F5,F8,F9,F17,F20,F23,F24)</f>
        <v>589.375</v>
      </c>
      <c r="G28" s="17">
        <f>AVERAGE(G3,G4,G5,G8,G9,G17,G20,G23,G24)</f>
        <v>7.7687500000000007</v>
      </c>
      <c r="H28" s="16">
        <f t="shared" ref="H28:N28" si="4">AVERAGE(H3,H4,H5,H8,H9,H17,H20,H23,H24)</f>
        <v>81.587500000000006</v>
      </c>
      <c r="I28" s="16">
        <f t="shared" si="4"/>
        <v>54</v>
      </c>
      <c r="J28" s="17">
        <f>AVERAGE(J3,J4,J5,J8,J9,J17,J20,J23,J24)</f>
        <v>7.3774999999999995</v>
      </c>
      <c r="K28" s="15">
        <f>AVERAGE(K3,K4,K5,K8,K9,K17,K20,K23,K24)</f>
        <v>5.3392361111112621</v>
      </c>
      <c r="L28" s="17">
        <f t="shared" si="4"/>
        <v>0.35778638888888886</v>
      </c>
      <c r="M28" s="17">
        <f t="shared" si="4"/>
        <v>0.253</v>
      </c>
      <c r="N28" s="15">
        <f t="shared" si="4"/>
        <v>14.017325</v>
      </c>
      <c r="O28" s="15">
        <f>AVERAGE(O3,O4,O5,O8,O9,O17,O20,O23,O24)</f>
        <v>0.66438750000000002</v>
      </c>
      <c r="P28" s="16">
        <f>AVERAGE(P3,P4,P5,P8,P9,P17,P20,P23,P24)</f>
        <v>171.85348807367151</v>
      </c>
      <c r="Q28" s="16">
        <f>AVERAGE(Q3,Q4,Q5,Q8,Q9,Q17,Q20,Q23,Q24)</f>
        <v>106.75</v>
      </c>
    </row>
    <row r="29" spans="1:17" x14ac:dyDescent="0.25">
      <c r="B29" s="3" t="s">
        <v>47</v>
      </c>
      <c r="E29" s="15">
        <f t="shared" ref="E29:J29" si="5">AVERAGE(E6,E7,E10,E13,E14,E18,E19,E22)</f>
        <v>22.962499999999999</v>
      </c>
      <c r="F29" s="16">
        <f t="shared" si="5"/>
        <v>454.375</v>
      </c>
      <c r="G29" s="17">
        <f t="shared" si="5"/>
        <v>8.2262500000000003</v>
      </c>
      <c r="H29" s="16">
        <f t="shared" si="5"/>
        <v>94.637500000000003</v>
      </c>
      <c r="I29" s="16">
        <f t="shared" si="5"/>
        <v>4.125</v>
      </c>
      <c r="J29" s="17">
        <f t="shared" si="5"/>
        <v>7.66</v>
      </c>
      <c r="K29" s="15">
        <f>AVERAGE(K6,K7,K10,K13,K14,K18,K19,K22)</f>
        <v>7.4439897408740254</v>
      </c>
      <c r="L29" s="17">
        <f t="shared" ref="L29:P29" si="6">AVERAGE(L6,L7,L10,L13,L14,L18,L19,L22)</f>
        <v>0.66906130229346095</v>
      </c>
      <c r="M29" s="17">
        <f t="shared" si="6"/>
        <v>0.15524999999999997</v>
      </c>
      <c r="N29" s="15">
        <f>AVERAGE(N6,N7,N10,N13,N14,N18,N19,N22)</f>
        <v>1.9224625</v>
      </c>
      <c r="O29" s="15">
        <f t="shared" si="6"/>
        <v>6.3274999999999998E-2</v>
      </c>
      <c r="P29" s="16">
        <f t="shared" si="6"/>
        <v>11.27049114331723</v>
      </c>
      <c r="Q29" s="16">
        <f>AVERAGE(Q6,Q7,Q10,Q13,Q14,Q18,Q19,Q22)</f>
        <v>90</v>
      </c>
    </row>
    <row r="30" spans="1:17" x14ac:dyDescent="0.25">
      <c r="B30" s="3" t="s">
        <v>48</v>
      </c>
      <c r="E30" s="15">
        <f>AVERAGE(E11,E12,E16,E15,E21,E25)</f>
        <v>20.416666666666668</v>
      </c>
      <c r="F30" s="16">
        <f>AVERAGE(F11,F12,F16,F15,F21,F25)</f>
        <v>4617.833333333333</v>
      </c>
      <c r="G30" s="17">
        <f>AVERAGE(G11,G12,G16,G15,G21,G25)</f>
        <v>9.0483333333333338</v>
      </c>
      <c r="H30" s="16">
        <f t="shared" ref="H30:Q30" si="7">AVERAGE(H11,H12,H16,H15,H21,H25)</f>
        <v>101.01666666666667</v>
      </c>
      <c r="I30" s="16">
        <f t="shared" si="7"/>
        <v>11</v>
      </c>
      <c r="J30" s="17">
        <f>AVERAGE(J11,J12,J16,J15,J21,J25)</f>
        <v>7.4450000000000003</v>
      </c>
      <c r="K30" s="15">
        <f>AVERAGE(K11,K12,K16,K15,K21,K25)</f>
        <v>32.61429343271687</v>
      </c>
      <c r="L30" s="17">
        <f t="shared" si="7"/>
        <v>1.1821482573913171</v>
      </c>
      <c r="M30" s="17">
        <f t="shared" si="7"/>
        <v>0.78966666666666674</v>
      </c>
      <c r="N30" s="15">
        <f t="shared" si="7"/>
        <v>5.5302333333333324</v>
      </c>
      <c r="O30" s="15">
        <f t="shared" si="7"/>
        <v>8.4366666666666659E-2</v>
      </c>
      <c r="P30" s="16">
        <f t="shared" si="7"/>
        <v>13.039964693543325</v>
      </c>
      <c r="Q30" s="16">
        <f t="shared" si="7"/>
        <v>26</v>
      </c>
    </row>
    <row r="32" spans="1:17" x14ac:dyDescent="0.25">
      <c r="B32" s="7" t="s">
        <v>49</v>
      </c>
      <c r="C32" s="7"/>
      <c r="D32" s="7"/>
      <c r="F32" s="7" t="s">
        <v>50</v>
      </c>
      <c r="G32" s="7"/>
      <c r="H32" s="7"/>
    </row>
    <row r="33" spans="2:8" x14ac:dyDescent="0.25">
      <c r="B33" s="7" t="s">
        <v>51</v>
      </c>
      <c r="C33" s="7"/>
      <c r="D33" s="7"/>
      <c r="E33" s="7"/>
      <c r="F33" s="7" t="s">
        <v>52</v>
      </c>
      <c r="G33" s="7"/>
      <c r="H33" s="7"/>
    </row>
    <row r="34" spans="2:8" x14ac:dyDescent="0.25">
      <c r="B34" s="7" t="s">
        <v>53</v>
      </c>
      <c r="C34" s="7"/>
      <c r="D34" s="7"/>
      <c r="E34" s="7"/>
      <c r="F34" s="7" t="s">
        <v>54</v>
      </c>
      <c r="G34" s="7"/>
      <c r="H34" s="7"/>
    </row>
    <row r="35" spans="2:8" x14ac:dyDescent="0.25">
      <c r="B35" s="7" t="s">
        <v>55</v>
      </c>
      <c r="C35" s="7"/>
      <c r="D35" s="7"/>
      <c r="E35" s="7"/>
      <c r="F35" s="7" t="s">
        <v>56</v>
      </c>
      <c r="G35" s="7"/>
      <c r="H35" s="7"/>
    </row>
    <row r="36" spans="2:8" x14ac:dyDescent="0.25">
      <c r="B36" s="7" t="s">
        <v>57</v>
      </c>
      <c r="C36" s="7"/>
      <c r="D36" s="7"/>
      <c r="E36" s="7"/>
      <c r="F36" s="7" t="s">
        <v>58</v>
      </c>
      <c r="G36" s="7"/>
      <c r="H36" s="7"/>
    </row>
    <row r="37" spans="2:8" x14ac:dyDescent="0.25">
      <c r="B37" s="7" t="s">
        <v>59</v>
      </c>
      <c r="C37" s="7"/>
      <c r="D37" s="7"/>
      <c r="E37" s="7"/>
      <c r="F37" s="7" t="s">
        <v>60</v>
      </c>
      <c r="G37" s="7"/>
      <c r="H37" s="7"/>
    </row>
  </sheetData>
  <mergeCells count="1">
    <mergeCell ref="A1:F1"/>
  </mergeCells>
  <pageMargins left="0.7" right="0.7" top="0.75" bottom="0.75" header="0.3" footer="0.3"/>
  <pageSetup scale="7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37359AD9C0AD419322C4E367C52756" ma:contentTypeVersion="14" ma:contentTypeDescription="Create a new document." ma:contentTypeScope="" ma:versionID="7c916b0b257deb9b5ebf2d4a4b429772">
  <xsd:schema xmlns:xsd="http://www.w3.org/2001/XMLSchema" xmlns:xs="http://www.w3.org/2001/XMLSchema" xmlns:p="http://schemas.microsoft.com/office/2006/metadata/properties" xmlns:ns2="54936c42-809f-4d76-bbb3-f2f1fb700f10" xmlns:ns3="480688e7-2bd0-43e4-bb0f-8935d2d2a55a" targetNamespace="http://schemas.microsoft.com/office/2006/metadata/properties" ma:root="true" ma:fieldsID="5098cc7dbdd7469da371f89479d45e79" ns2:_="" ns3:_="">
    <xsd:import namespace="54936c42-809f-4d76-bbb3-f2f1fb700f10"/>
    <xsd:import namespace="480688e7-2bd0-43e4-bb0f-8935d2d2a55a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CR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936c42-809f-4d76-bbb3-f2f1fb700f10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Image Tags" ma:readOnly="false" ma:fieldId="{5cf76f15-5ced-4ddc-b409-7134ff3c332f}" ma:taxonomyMulti="true" ma:sspId="afe3cb0c-d40f-4108-bef2-3c64d4822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0688e7-2bd0-43e4-bb0f-8935d2d2a55a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576531fe-dbb8-40a9-8abb-a27e236a7f1b}" ma:internalName="TaxCatchAll" ma:showField="CatchAllData" ma:web="480688e7-2bd0-43e4-bb0f-8935d2d2a5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936c42-809f-4d76-bbb3-f2f1fb700f10">
      <Terms xmlns="http://schemas.microsoft.com/office/infopath/2007/PartnerControls"/>
    </lcf76f155ced4ddcb4097134ff3c332f>
    <TaxCatchAll xmlns="480688e7-2bd0-43e4-bb0f-8935d2d2a55a" xsi:nil="true"/>
  </documentManagement>
</p:properties>
</file>

<file path=customXml/itemProps1.xml><?xml version="1.0" encoding="utf-8"?>
<ds:datastoreItem xmlns:ds="http://schemas.openxmlformats.org/officeDocument/2006/customXml" ds:itemID="{507A403F-C1FE-439C-8B71-0FA362796597}"/>
</file>

<file path=customXml/itemProps2.xml><?xml version="1.0" encoding="utf-8"?>
<ds:datastoreItem xmlns:ds="http://schemas.openxmlformats.org/officeDocument/2006/customXml" ds:itemID="{A3A94848-9894-4983-B089-578B56AE9D8D}"/>
</file>

<file path=customXml/itemProps3.xml><?xml version="1.0" encoding="utf-8"?>
<ds:datastoreItem xmlns:ds="http://schemas.openxmlformats.org/officeDocument/2006/customXml" ds:itemID="{CE40E152-3675-4E1F-90EC-F2EF3428EE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Leu, Cheryl</dc:creator>
  <cp:lastModifiedBy>Leu, Cheryl</cp:lastModifiedBy>
  <cp:lastPrinted>2026-05-11T19:45:42Z</cp:lastPrinted>
  <dcterms:created xsi:type="dcterms:W3CDTF">2026-05-11T19:44:02Z</dcterms:created>
  <dcterms:modified xsi:type="dcterms:W3CDTF">2026-05-11T19:46:48Z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2480700</vt:r8>
  </property>
  <property fmtid="{D5CDD505-2E9C-101B-9397-08002B2CF9AE}" pid="3" name="ContentTypeId">
    <vt:lpwstr>0x010100D937359AD9C0AD419322C4E367C52756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