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20" documentId="8_{52688272-9611-439F-A491-4DB130199AE3}" xr6:coauthVersionLast="47" xr6:coauthVersionMax="47" xr10:uidLastSave="{AB2C8C8E-0F52-403D-BF49-FC0A4D339887}"/>
  <bookViews>
    <workbookView xWindow="3030" yWindow="3030" windowWidth="21600" windowHeight="11295" xr2:uid="{E1D289E0-D786-4450-A14C-3859412CEA6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Q30" i="1"/>
  <c r="O30" i="1"/>
  <c r="N30" i="1"/>
  <c r="M30" i="1"/>
  <c r="L30" i="1"/>
  <c r="K30" i="1"/>
  <c r="J30" i="1"/>
  <c r="I30" i="1"/>
  <c r="H30" i="1"/>
  <c r="G30" i="1"/>
  <c r="E30" i="1"/>
  <c r="Q29" i="1"/>
  <c r="O29" i="1"/>
  <c r="N29" i="1"/>
  <c r="M29" i="1"/>
  <c r="L29" i="1"/>
  <c r="K29" i="1"/>
  <c r="J29" i="1"/>
  <c r="I29" i="1"/>
  <c r="H29" i="1"/>
  <c r="G29" i="1"/>
  <c r="E29" i="1"/>
  <c r="Q28" i="1"/>
  <c r="O28" i="1"/>
  <c r="N28" i="1"/>
  <c r="M28" i="1"/>
  <c r="L28" i="1"/>
  <c r="K28" i="1"/>
  <c r="J28" i="1"/>
  <c r="I28" i="1"/>
  <c r="H28" i="1"/>
  <c r="G28" i="1"/>
  <c r="E28" i="1"/>
  <c r="Q27" i="1"/>
  <c r="O27" i="1"/>
  <c r="N27" i="1"/>
  <c r="M27" i="1"/>
  <c r="L27" i="1"/>
  <c r="K27" i="1"/>
  <c r="J27" i="1"/>
  <c r="I27" i="1"/>
  <c r="H27" i="1"/>
  <c r="G27" i="1"/>
  <c r="E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6" i="1"/>
  <c r="P29" i="1" s="1"/>
  <c r="P5" i="1"/>
  <c r="P4" i="1"/>
  <c r="P3" i="1"/>
  <c r="P28" i="1" l="1"/>
  <c r="P27" i="1"/>
</calcChain>
</file>

<file path=xl/sharedStrings.xml><?xml version="1.0" encoding="utf-8"?>
<sst xmlns="http://schemas.openxmlformats.org/spreadsheetml/2006/main" count="94" uniqueCount="60">
  <si>
    <t>College Creek Alliance Water Quality Survey, Oct 2025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</si>
  <si>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</si>
  <si>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</si>
  <si>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</si>
  <si>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</si>
  <si>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</si>
  <si>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</si>
  <si>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</si>
  <si>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</si>
  <si>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</si>
  <si>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</si>
  <si>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</si>
  <si>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</si>
  <si>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</si>
  <si>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</si>
  <si>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</si>
  <si>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</si>
  <si>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</si>
  <si>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</si>
  <si>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</si>
  <si>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</si>
  <si>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</si>
  <si>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</si>
  <si>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</si>
  <si>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</si>
  <si>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</si>
  <si>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</si>
  <si>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</si>
  <si>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</si>
  <si>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</si>
  <si>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</si>
  <si>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</si>
  <si>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</si>
  <si>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</si>
  <si>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</si>
  <si>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</si>
  <si>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</si>
  <si>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</si>
  <si>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</si>
  <si>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</si>
  <si>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</si>
  <si>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</si>
  <si>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</si>
  <si>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</si>
  <si>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</si>
  <si>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23 Locations</t>
  </si>
  <si>
    <t>Streams</t>
  </si>
  <si>
    <t>Ponds</t>
  </si>
  <si>
    <t>Tidal Creeks</t>
  </si>
  <si>
    <t>Temperature in Degrees Centigrade</t>
  </si>
  <si>
    <t>Total P as particulate P in µmoles P/L</t>
  </si>
  <si>
    <t>Site 18 inaccessible due to Parkway road construction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</si>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</sst>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99C0-E7C9-4B97-9A00-F3E0978018E7}">
  <dimension ref="A1:Q36"/>
  <sheetViews>
    <sheetView tabSelected="1" topLeftCell="A11" workbookViewId="0">
      <selection activeCell="F27" sqref="F27"/>
    </sheetView>
  </sheetViews>
  <sheetFormatPr defaultRowHeight="15"/>
  <cols>
    <col min="4" max="5" width="7.28515625" customWidth="1"/>
    <col min="6" max="6" width="7.42578125" customWidth="1"/>
    <col min="7" max="7" width="7" customWidth="1"/>
    <col min="8" max="8" width="6.5703125" customWidth="1"/>
    <col min="9" max="9" width="6.7109375" customWidth="1"/>
    <col min="10" max="10" width="5" customWidth="1"/>
    <col min="11" max="11" width="5.7109375" customWidth="1"/>
    <col min="12" max="12" width="6.140625" customWidth="1"/>
    <col min="13" max="13" width="6.42578125" customWidth="1"/>
    <col min="14" max="14" width="8" customWidth="1"/>
    <col min="15" max="15" width="6.42578125" customWidth="1"/>
    <col min="16" max="16" width="5.5703125" customWidth="1"/>
    <col min="17" max="17" width="6.85546875" customWidth="1"/>
  </cols>
  <sheetData>
    <row r="1" spans="1:17">
      <c r="A1" s="18" t="s">
        <v>0</v>
      </c>
      <c r="B1" s="18"/>
      <c r="C1" s="18"/>
      <c r="D1" s="18"/>
      <c r="E1" s="18"/>
      <c r="F1" s="18"/>
      <c r="N1" s="1"/>
    </row>
    <row r="2" spans="1:1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>
      <c r="A3" s="5">
        <v>1</v>
      </c>
      <c r="B3" s="6" t="s">
        <v>18</v>
      </c>
      <c r="C3" s="6" t="s">
        <v>19</v>
      </c>
      <c r="D3" s="7">
        <v>45951</v>
      </c>
      <c r="E3" s="8">
        <v>14.8</v>
      </c>
      <c r="F3" s="9">
        <v>473</v>
      </c>
      <c r="G3" s="10">
        <v>8.06</v>
      </c>
      <c r="H3" s="9">
        <v>80.5</v>
      </c>
      <c r="I3" s="9">
        <v>33</v>
      </c>
      <c r="J3" s="10">
        <v>7.69</v>
      </c>
      <c r="K3" s="11">
        <v>1.1999999999998678</v>
      </c>
      <c r="L3" s="12">
        <v>0.22670600000000002</v>
      </c>
      <c r="M3" s="12">
        <v>0.73440000000000005</v>
      </c>
      <c r="N3" s="11">
        <v>2.6459999999999999</v>
      </c>
      <c r="O3" s="11">
        <v>0</v>
      </c>
      <c r="P3" s="13">
        <f>(N3+O3)/M3</f>
        <v>3.6029411764705879</v>
      </c>
      <c r="Q3" s="9">
        <v>120</v>
      </c>
    </row>
    <row r="4" spans="1:17">
      <c r="A4" s="5">
        <v>2</v>
      </c>
      <c r="B4" s="6" t="s">
        <v>20</v>
      </c>
      <c r="C4" s="6" t="s">
        <v>19</v>
      </c>
      <c r="D4" s="7">
        <v>45952</v>
      </c>
      <c r="E4" s="8">
        <v>14.9</v>
      </c>
      <c r="F4" s="9">
        <v>507</v>
      </c>
      <c r="G4" s="10">
        <v>8.2200000000000006</v>
      </c>
      <c r="H4" s="9">
        <v>82</v>
      </c>
      <c r="I4" s="9">
        <v>33</v>
      </c>
      <c r="J4" s="10">
        <v>7.77</v>
      </c>
      <c r="K4" s="11">
        <v>1.3999999999998458</v>
      </c>
      <c r="L4" s="12">
        <v>0.22756799999999999</v>
      </c>
      <c r="M4" s="12">
        <v>0.69120000000000004</v>
      </c>
      <c r="N4" s="11">
        <v>3.6260000000000003</v>
      </c>
      <c r="O4" s="11">
        <v>0</v>
      </c>
      <c r="P4" s="13">
        <f t="shared" ref="P4:P26" si="0">(N4+O4)/M4</f>
        <v>5.2459490740740744</v>
      </c>
      <c r="Q4" s="9">
        <v>120</v>
      </c>
    </row>
    <row r="5" spans="1:17">
      <c r="A5" s="5">
        <v>3</v>
      </c>
      <c r="B5" s="6" t="s">
        <v>21</v>
      </c>
      <c r="C5" s="6" t="s">
        <v>19</v>
      </c>
      <c r="D5" s="7">
        <v>45952</v>
      </c>
      <c r="E5" s="8">
        <v>16</v>
      </c>
      <c r="F5" s="9">
        <v>701</v>
      </c>
      <c r="G5" s="12">
        <v>4.17</v>
      </c>
      <c r="H5" s="9">
        <v>41.1</v>
      </c>
      <c r="I5" s="9">
        <v>0</v>
      </c>
      <c r="J5" s="10">
        <v>7.57</v>
      </c>
      <c r="K5" s="11">
        <v>5.0000000000007816</v>
      </c>
      <c r="L5" s="12">
        <v>1.0585359999999999</v>
      </c>
      <c r="M5" s="12">
        <v>1.4256</v>
      </c>
      <c r="N5" s="11">
        <v>33.026000000000003</v>
      </c>
      <c r="O5" s="11">
        <v>383.03429999999997</v>
      </c>
      <c r="P5" s="13">
        <f t="shared" si="0"/>
        <v>291.8492564534231</v>
      </c>
      <c r="Q5" s="9">
        <v>80</v>
      </c>
    </row>
    <row r="6" spans="1:17">
      <c r="A6" s="5">
        <v>4</v>
      </c>
      <c r="B6" s="6" t="s">
        <v>22</v>
      </c>
      <c r="C6" s="6" t="s">
        <v>23</v>
      </c>
      <c r="D6" s="7">
        <v>45952</v>
      </c>
      <c r="E6" s="8">
        <v>18.600000000000001</v>
      </c>
      <c r="F6" s="9">
        <v>247</v>
      </c>
      <c r="G6" s="10">
        <v>12.07</v>
      </c>
      <c r="H6" s="9">
        <v>130</v>
      </c>
      <c r="I6" s="9">
        <v>0</v>
      </c>
      <c r="J6" s="10">
        <v>7.99</v>
      </c>
      <c r="K6" s="11">
        <v>18.181818181820219</v>
      </c>
      <c r="L6" s="12">
        <v>2.1706727272727271</v>
      </c>
      <c r="M6" s="12">
        <v>0.8640000000000001</v>
      </c>
      <c r="N6" s="11">
        <v>1.5680000000000001</v>
      </c>
      <c r="O6" s="11">
        <v>0</v>
      </c>
      <c r="P6" s="13">
        <f t="shared" si="0"/>
        <v>1.8148148148148147</v>
      </c>
      <c r="Q6" s="9">
        <v>44</v>
      </c>
    </row>
    <row r="7" spans="1:17">
      <c r="A7" s="5">
        <v>5</v>
      </c>
      <c r="B7" s="6" t="s">
        <v>24</v>
      </c>
      <c r="C7" s="6" t="s">
        <v>23</v>
      </c>
      <c r="D7" s="7">
        <v>45952</v>
      </c>
      <c r="E7" s="8">
        <v>21.8</v>
      </c>
      <c r="F7" s="9">
        <v>43</v>
      </c>
      <c r="G7" s="10">
        <v>9.61</v>
      </c>
      <c r="H7" s="9">
        <v>109.7</v>
      </c>
      <c r="I7" s="9">
        <v>0</v>
      </c>
      <c r="J7" s="10">
        <v>7.76</v>
      </c>
      <c r="K7" s="11">
        <v>16.363636363641287</v>
      </c>
      <c r="L7" s="12">
        <v>1.6038424242424241</v>
      </c>
      <c r="M7" s="12">
        <v>1.1232</v>
      </c>
      <c r="N7" s="11">
        <v>0.49</v>
      </c>
      <c r="O7" s="11">
        <v>0</v>
      </c>
      <c r="P7" s="13">
        <f t="shared" si="0"/>
        <v>0.43625356125356124</v>
      </c>
      <c r="Q7" s="9">
        <v>40</v>
      </c>
    </row>
    <row r="8" spans="1:17">
      <c r="A8" s="5">
        <v>6</v>
      </c>
      <c r="B8" s="6" t="s">
        <v>25</v>
      </c>
      <c r="C8" s="6" t="s">
        <v>19</v>
      </c>
      <c r="D8" s="7">
        <v>45952</v>
      </c>
      <c r="E8" s="8">
        <v>15.6</v>
      </c>
      <c r="F8" s="9">
        <v>511</v>
      </c>
      <c r="G8" s="10">
        <v>7.32</v>
      </c>
      <c r="H8" s="9">
        <v>73.599999999999994</v>
      </c>
      <c r="I8" s="9">
        <v>0</v>
      </c>
      <c r="J8" s="10">
        <v>7.63</v>
      </c>
      <c r="K8" s="11">
        <v>2.6999999999999247</v>
      </c>
      <c r="L8" s="12">
        <v>0.37410800000000005</v>
      </c>
      <c r="M8" s="12">
        <v>0.95040000000000002</v>
      </c>
      <c r="N8" s="11">
        <v>0.88200000000000001</v>
      </c>
      <c r="O8" s="11">
        <v>0</v>
      </c>
      <c r="P8" s="13">
        <f t="shared" si="0"/>
        <v>0.92803030303030298</v>
      </c>
      <c r="Q8" s="9">
        <v>120</v>
      </c>
    </row>
    <row r="9" spans="1:17">
      <c r="A9" s="5">
        <v>7</v>
      </c>
      <c r="B9" s="6" t="s">
        <v>26</v>
      </c>
      <c r="C9" s="6" t="s">
        <v>19</v>
      </c>
      <c r="D9" s="7">
        <v>45952</v>
      </c>
      <c r="E9" s="8">
        <v>15.4</v>
      </c>
      <c r="F9" s="9">
        <v>918</v>
      </c>
      <c r="G9" s="10">
        <v>2.39</v>
      </c>
      <c r="H9" s="9">
        <v>23</v>
      </c>
      <c r="I9" s="9">
        <v>0</v>
      </c>
      <c r="J9" s="10">
        <v>7.53</v>
      </c>
      <c r="K9" s="11">
        <v>3.4999999999998366</v>
      </c>
      <c r="L9" s="12">
        <v>0.27152999999999999</v>
      </c>
      <c r="M9" s="12">
        <v>0.73440000000000005</v>
      </c>
      <c r="N9" s="11">
        <v>12.74</v>
      </c>
      <c r="O9" s="11">
        <v>0</v>
      </c>
      <c r="P9" s="13">
        <f t="shared" si="0"/>
        <v>17.347494553376904</v>
      </c>
      <c r="Q9" s="9">
        <v>120</v>
      </c>
    </row>
    <row r="10" spans="1:17">
      <c r="A10" s="5">
        <v>8</v>
      </c>
      <c r="B10" s="6" t="s">
        <v>27</v>
      </c>
      <c r="C10" s="6" t="s">
        <v>23</v>
      </c>
      <c r="D10" s="7">
        <v>45952</v>
      </c>
      <c r="E10" s="8">
        <v>19.2</v>
      </c>
      <c r="F10" s="9">
        <v>293</v>
      </c>
      <c r="G10" s="10">
        <v>7.48</v>
      </c>
      <c r="H10" s="9">
        <v>80.900000000000006</v>
      </c>
      <c r="I10" s="9">
        <v>0</v>
      </c>
      <c r="J10" s="10">
        <v>7.32</v>
      </c>
      <c r="K10" s="11">
        <v>3.8000000000000256</v>
      </c>
      <c r="L10" s="12">
        <v>0.52237200000000006</v>
      </c>
      <c r="M10" s="12">
        <v>0.95040000000000002</v>
      </c>
      <c r="N10" s="11">
        <v>0</v>
      </c>
      <c r="O10" s="11">
        <v>0</v>
      </c>
      <c r="P10" s="13">
        <f t="shared" si="0"/>
        <v>0</v>
      </c>
      <c r="Q10" s="9">
        <v>120</v>
      </c>
    </row>
    <row r="11" spans="1:17">
      <c r="A11" s="5">
        <v>9</v>
      </c>
      <c r="B11" s="6" t="s">
        <v>28</v>
      </c>
      <c r="C11" s="6" t="s">
        <v>29</v>
      </c>
      <c r="D11" s="7">
        <v>45952</v>
      </c>
      <c r="E11" s="8">
        <v>18.3</v>
      </c>
      <c r="F11" s="9">
        <v>11800</v>
      </c>
      <c r="G11" s="10">
        <v>9.2200000000000006</v>
      </c>
      <c r="H11" s="9">
        <v>98</v>
      </c>
      <c r="I11" s="9">
        <v>233</v>
      </c>
      <c r="J11" s="10">
        <v>7.21</v>
      </c>
      <c r="K11" s="11">
        <v>26.206896551724316</v>
      </c>
      <c r="L11" s="12">
        <v>1.2157172413793105</v>
      </c>
      <c r="M11" s="12">
        <v>1.2528000000000001</v>
      </c>
      <c r="N11" s="11">
        <v>0</v>
      </c>
      <c r="O11" s="11">
        <v>6.5559999999999992</v>
      </c>
      <c r="P11" s="13">
        <f t="shared" si="0"/>
        <v>5.2330779054916974</v>
      </c>
      <c r="Q11" s="9">
        <v>29</v>
      </c>
    </row>
    <row r="12" spans="1:17">
      <c r="A12" s="5">
        <v>10</v>
      </c>
      <c r="B12" s="6" t="s">
        <v>30</v>
      </c>
      <c r="C12" s="6" t="s">
        <v>29</v>
      </c>
      <c r="D12" s="7">
        <v>45952</v>
      </c>
      <c r="E12" s="8">
        <v>18.100000000000001</v>
      </c>
      <c r="F12" s="9">
        <v>12160</v>
      </c>
      <c r="G12" s="10">
        <v>10.5</v>
      </c>
      <c r="H12" s="9">
        <v>111</v>
      </c>
      <c r="I12" s="9">
        <v>0</v>
      </c>
      <c r="J12" s="10">
        <v>7.62</v>
      </c>
      <c r="K12" s="11">
        <v>10.999999999999899</v>
      </c>
      <c r="L12" s="12">
        <v>0.33617999999999998</v>
      </c>
      <c r="M12" s="12">
        <v>0.99360000000000004</v>
      </c>
      <c r="N12" s="11">
        <v>0.19600000000000001</v>
      </c>
      <c r="O12" s="11">
        <v>9.0145</v>
      </c>
      <c r="P12" s="13">
        <f t="shared" si="0"/>
        <v>9.2698268921094993</v>
      </c>
      <c r="Q12" s="9">
        <v>54</v>
      </c>
    </row>
    <row r="13" spans="1:17">
      <c r="A13" s="5">
        <v>11</v>
      </c>
      <c r="B13" s="6" t="s">
        <v>31</v>
      </c>
      <c r="C13" s="6" t="s">
        <v>23</v>
      </c>
      <c r="D13" s="7">
        <v>45952</v>
      </c>
      <c r="E13" s="8">
        <v>19.3</v>
      </c>
      <c r="F13" s="9">
        <v>241</v>
      </c>
      <c r="G13" s="10">
        <v>5.69</v>
      </c>
      <c r="H13" s="9">
        <v>61.1</v>
      </c>
      <c r="I13" s="9">
        <v>0</v>
      </c>
      <c r="J13" s="10">
        <v>7.48</v>
      </c>
      <c r="K13" s="11">
        <v>2.8767123287665024</v>
      </c>
      <c r="L13" s="12">
        <v>0.28457808219178082</v>
      </c>
      <c r="M13" s="12">
        <v>0.64800000000000002</v>
      </c>
      <c r="N13" s="11">
        <v>0.58800000000000008</v>
      </c>
      <c r="O13" s="11">
        <v>10.981299999999999</v>
      </c>
      <c r="P13" s="13">
        <f t="shared" si="0"/>
        <v>17.853858024691355</v>
      </c>
      <c r="Q13" s="9">
        <v>120</v>
      </c>
    </row>
    <row r="14" spans="1:17">
      <c r="A14" s="5">
        <v>12</v>
      </c>
      <c r="B14" s="6" t="s">
        <v>32</v>
      </c>
      <c r="C14" s="6" t="s">
        <v>23</v>
      </c>
      <c r="D14" s="7">
        <v>45952</v>
      </c>
      <c r="E14" s="8">
        <v>17.8</v>
      </c>
      <c r="F14" s="9">
        <v>294</v>
      </c>
      <c r="G14" s="10">
        <v>2.5299999999999998</v>
      </c>
      <c r="H14" s="9">
        <v>26.8</v>
      </c>
      <c r="I14" s="9">
        <v>0</v>
      </c>
      <c r="J14" s="10">
        <v>7.38</v>
      </c>
      <c r="K14" s="11">
        <v>0.79999999999991189</v>
      </c>
      <c r="L14" s="12">
        <v>0.27584000000000003</v>
      </c>
      <c r="M14" s="12">
        <v>0.77760000000000007</v>
      </c>
      <c r="N14" s="11">
        <v>0</v>
      </c>
      <c r="O14" s="11">
        <v>27.043499999999998</v>
      </c>
      <c r="P14" s="13">
        <f t="shared" si="0"/>
        <v>34.778163580246911</v>
      </c>
      <c r="Q14" s="9">
        <v>120</v>
      </c>
    </row>
    <row r="15" spans="1:17">
      <c r="A15" s="5">
        <v>13</v>
      </c>
      <c r="B15" s="6" t="s">
        <v>33</v>
      </c>
      <c r="C15" s="6" t="s">
        <v>29</v>
      </c>
      <c r="D15" s="7">
        <v>45952</v>
      </c>
      <c r="E15" s="8">
        <v>18.8</v>
      </c>
      <c r="F15" s="9">
        <v>10450</v>
      </c>
      <c r="G15" s="10">
        <v>10.82</v>
      </c>
      <c r="H15" s="9">
        <v>116</v>
      </c>
      <c r="I15" s="9">
        <v>33</v>
      </c>
      <c r="J15" s="10">
        <v>7.51</v>
      </c>
      <c r="K15" s="11">
        <v>26.285714285713929</v>
      </c>
      <c r="L15" s="12">
        <v>1.2265028571428571</v>
      </c>
      <c r="M15" s="12">
        <v>0.99360000000000004</v>
      </c>
      <c r="N15" s="11">
        <v>0</v>
      </c>
      <c r="O15" s="11">
        <v>15.734399999999999</v>
      </c>
      <c r="P15" s="13">
        <f t="shared" si="0"/>
        <v>15.835748792270531</v>
      </c>
      <c r="Q15" s="9">
        <v>28</v>
      </c>
    </row>
    <row r="16" spans="1:17">
      <c r="A16" s="5">
        <v>14</v>
      </c>
      <c r="B16" s="6" t="s">
        <v>34</v>
      </c>
      <c r="C16" s="6" t="s">
        <v>29</v>
      </c>
      <c r="D16" s="7">
        <v>45952</v>
      </c>
      <c r="E16" s="8">
        <v>18.3</v>
      </c>
      <c r="F16" s="9">
        <v>7640</v>
      </c>
      <c r="G16" s="12">
        <v>10.76</v>
      </c>
      <c r="H16" s="9">
        <v>114</v>
      </c>
      <c r="I16" s="9">
        <v>33</v>
      </c>
      <c r="J16" s="10">
        <v>7.5</v>
      </c>
      <c r="K16" s="11">
        <v>13.513513513513226</v>
      </c>
      <c r="L16" s="12">
        <v>1.1881621621621621</v>
      </c>
      <c r="M16" s="12">
        <v>1.7280000000000002</v>
      </c>
      <c r="N16" s="11">
        <v>0</v>
      </c>
      <c r="O16" s="11">
        <v>0.49169999999999997</v>
      </c>
      <c r="P16" s="13">
        <f t="shared" si="0"/>
        <v>0.28454861111111107</v>
      </c>
      <c r="Q16" s="9">
        <v>35</v>
      </c>
    </row>
    <row r="17" spans="1:17">
      <c r="A17" s="5">
        <v>15</v>
      </c>
      <c r="B17" s="6" t="s">
        <v>35</v>
      </c>
      <c r="C17" s="6" t="s">
        <v>19</v>
      </c>
      <c r="D17" s="7">
        <v>45952</v>
      </c>
      <c r="E17" s="8">
        <v>14.6</v>
      </c>
      <c r="F17" s="9">
        <v>689</v>
      </c>
      <c r="G17" s="12">
        <v>8.68</v>
      </c>
      <c r="H17" s="9">
        <v>86.5</v>
      </c>
      <c r="I17" s="9">
        <v>33</v>
      </c>
      <c r="J17" s="10">
        <v>7.78</v>
      </c>
      <c r="K17" s="11">
        <v>2.6000000000001577</v>
      </c>
      <c r="L17" s="12">
        <v>0.32152599999999998</v>
      </c>
      <c r="M17" s="12">
        <v>0.82080000000000009</v>
      </c>
      <c r="N17" s="11">
        <v>26.068000000000001</v>
      </c>
      <c r="O17" s="11">
        <v>0</v>
      </c>
      <c r="P17" s="13">
        <f t="shared" si="0"/>
        <v>31.759259259259256</v>
      </c>
      <c r="Q17" s="9">
        <v>120</v>
      </c>
    </row>
    <row r="18" spans="1:17">
      <c r="A18" s="5">
        <v>16</v>
      </c>
      <c r="B18" s="6" t="s">
        <v>36</v>
      </c>
      <c r="C18" s="6" t="s">
        <v>23</v>
      </c>
      <c r="D18" s="7">
        <v>45952</v>
      </c>
      <c r="E18" s="8">
        <v>16.399999999999999</v>
      </c>
      <c r="F18" s="9">
        <v>844</v>
      </c>
      <c r="G18" s="12">
        <v>8.7799999999999994</v>
      </c>
      <c r="H18" s="9">
        <v>90.3</v>
      </c>
      <c r="I18" s="9">
        <v>0</v>
      </c>
      <c r="J18" s="10">
        <v>8.01</v>
      </c>
      <c r="K18" s="11">
        <v>8.3999999999999631</v>
      </c>
      <c r="L18" s="12">
        <v>0.71718400000000004</v>
      </c>
      <c r="M18" s="12">
        <v>1.08</v>
      </c>
      <c r="N18" s="11">
        <v>0</v>
      </c>
      <c r="O18" s="11">
        <v>0</v>
      </c>
      <c r="P18" s="13">
        <f t="shared" si="0"/>
        <v>0</v>
      </c>
      <c r="Q18" s="9">
        <v>61</v>
      </c>
    </row>
    <row r="19" spans="1:17">
      <c r="A19" s="5">
        <v>17</v>
      </c>
      <c r="B19" s="6" t="s">
        <v>37</v>
      </c>
      <c r="C19" s="6" t="s">
        <v>23</v>
      </c>
      <c r="D19" s="7">
        <v>45952</v>
      </c>
      <c r="E19" s="8">
        <v>18.3</v>
      </c>
      <c r="F19" s="9">
        <v>360</v>
      </c>
      <c r="G19" s="10">
        <v>9.48</v>
      </c>
      <c r="H19" s="9">
        <v>100</v>
      </c>
      <c r="I19" s="9">
        <v>0</v>
      </c>
      <c r="J19" s="10">
        <v>7.84</v>
      </c>
      <c r="K19" s="11">
        <v>10.400000000000631</v>
      </c>
      <c r="L19" s="12">
        <v>0.61546800000000002</v>
      </c>
      <c r="M19" s="12">
        <v>0.69120000000000004</v>
      </c>
      <c r="N19" s="11">
        <v>0</v>
      </c>
      <c r="O19" s="11">
        <v>0</v>
      </c>
      <c r="P19" s="13">
        <f t="shared" si="0"/>
        <v>0</v>
      </c>
      <c r="Q19" s="9">
        <v>55</v>
      </c>
    </row>
    <row r="20" spans="1:17">
      <c r="A20" s="5">
        <v>18</v>
      </c>
      <c r="B20" s="6" t="s">
        <v>38</v>
      </c>
      <c r="C20" s="6" t="s">
        <v>19</v>
      </c>
      <c r="D20" s="7">
        <v>45952</v>
      </c>
      <c r="E20" s="8" t="s">
        <v>39</v>
      </c>
      <c r="F20" s="8" t="s">
        <v>39</v>
      </c>
      <c r="G20" s="9" t="s">
        <v>39</v>
      </c>
      <c r="H20" s="9" t="s">
        <v>39</v>
      </c>
      <c r="I20" s="9" t="s">
        <v>39</v>
      </c>
      <c r="J20" s="9" t="s">
        <v>39</v>
      </c>
      <c r="K20" s="9" t="s">
        <v>39</v>
      </c>
      <c r="L20" s="9" t="s">
        <v>39</v>
      </c>
      <c r="M20" s="10" t="s">
        <v>39</v>
      </c>
      <c r="N20" s="10" t="s">
        <v>39</v>
      </c>
      <c r="O20" s="10" t="s">
        <v>39</v>
      </c>
      <c r="P20" s="13" t="s">
        <v>39</v>
      </c>
      <c r="Q20" s="9" t="s">
        <v>39</v>
      </c>
    </row>
    <row r="21" spans="1:17">
      <c r="A21" s="5">
        <v>19</v>
      </c>
      <c r="B21" s="6" t="s">
        <v>40</v>
      </c>
      <c r="C21" s="6" t="s">
        <v>29</v>
      </c>
      <c r="D21" s="7">
        <v>45952</v>
      </c>
      <c r="E21" s="8">
        <v>18.399999999999999</v>
      </c>
      <c r="F21" s="9">
        <v>8690</v>
      </c>
      <c r="G21" s="10">
        <v>10.94</v>
      </c>
      <c r="H21" s="9">
        <v>117</v>
      </c>
      <c r="I21" s="9">
        <v>400</v>
      </c>
      <c r="J21" s="10">
        <v>7.36</v>
      </c>
      <c r="K21" s="11">
        <v>22.909090909089194</v>
      </c>
      <c r="L21" s="12">
        <v>1.4387563636363638</v>
      </c>
      <c r="M21" s="12">
        <v>1.2528000000000001</v>
      </c>
      <c r="N21" s="11">
        <v>0</v>
      </c>
      <c r="O21" s="11">
        <v>4.0975000000000001</v>
      </c>
      <c r="P21" s="13">
        <f t="shared" si="0"/>
        <v>3.2706736909323113</v>
      </c>
      <c r="Q21" s="9">
        <v>28</v>
      </c>
    </row>
    <row r="22" spans="1:17">
      <c r="A22" s="5">
        <v>20</v>
      </c>
      <c r="B22" s="6" t="s">
        <v>41</v>
      </c>
      <c r="C22" s="6" t="s">
        <v>23</v>
      </c>
      <c r="D22" s="7">
        <v>45952</v>
      </c>
      <c r="E22" s="8">
        <v>17</v>
      </c>
      <c r="F22" s="9">
        <v>226</v>
      </c>
      <c r="G22" s="10">
        <v>10.06</v>
      </c>
      <c r="H22" s="9">
        <v>104</v>
      </c>
      <c r="I22" s="9">
        <v>0</v>
      </c>
      <c r="J22" s="10">
        <v>7.2</v>
      </c>
      <c r="K22" s="11">
        <v>3.8709677419350577</v>
      </c>
      <c r="L22" s="12">
        <v>0.6145225806451613</v>
      </c>
      <c r="M22" s="12">
        <v>1.08</v>
      </c>
      <c r="N22" s="11">
        <v>0.49</v>
      </c>
      <c r="O22" s="11">
        <v>0</v>
      </c>
      <c r="P22" s="13">
        <f t="shared" si="0"/>
        <v>0.45370370370370366</v>
      </c>
      <c r="Q22" s="9">
        <v>66</v>
      </c>
    </row>
    <row r="23" spans="1:17">
      <c r="A23" s="5">
        <v>21</v>
      </c>
      <c r="B23" s="6" t="s">
        <v>42</v>
      </c>
      <c r="C23" s="6" t="s">
        <v>19</v>
      </c>
      <c r="D23" s="7">
        <v>45952</v>
      </c>
      <c r="E23" s="8">
        <v>15.7</v>
      </c>
      <c r="F23" s="9">
        <v>175</v>
      </c>
      <c r="G23" s="10">
        <v>8.7100000000000009</v>
      </c>
      <c r="H23" s="9">
        <v>87.9</v>
      </c>
      <c r="I23" s="9">
        <v>0</v>
      </c>
      <c r="J23" s="10">
        <v>6.67</v>
      </c>
      <c r="K23" s="11">
        <v>6.1904761904765664</v>
      </c>
      <c r="L23" s="12">
        <v>0.59519047619047627</v>
      </c>
      <c r="M23" s="12">
        <v>0.8640000000000001</v>
      </c>
      <c r="N23" s="11">
        <v>6.2720000000000002</v>
      </c>
      <c r="O23" s="11">
        <v>0</v>
      </c>
      <c r="P23" s="13">
        <f t="shared" si="0"/>
        <v>7.2592592592592586</v>
      </c>
      <c r="Q23" s="9">
        <v>83</v>
      </c>
    </row>
    <row r="24" spans="1:17">
      <c r="A24" s="5">
        <v>22</v>
      </c>
      <c r="B24" s="6" t="s">
        <v>43</v>
      </c>
      <c r="C24" s="6" t="s">
        <v>19</v>
      </c>
      <c r="D24" s="7">
        <v>45952</v>
      </c>
      <c r="E24" s="8">
        <v>17.7</v>
      </c>
      <c r="F24" s="9">
        <v>542</v>
      </c>
      <c r="G24" s="10">
        <v>8.18</v>
      </c>
      <c r="H24" s="9">
        <v>86.3</v>
      </c>
      <c r="I24" s="9">
        <v>0</v>
      </c>
      <c r="J24" s="10">
        <v>7.68</v>
      </c>
      <c r="K24" s="11">
        <v>1.5999999999998238</v>
      </c>
      <c r="L24" s="12">
        <v>0.19136399999999998</v>
      </c>
      <c r="M24" s="12">
        <v>9.2447999999999997</v>
      </c>
      <c r="N24" s="11">
        <v>0</v>
      </c>
      <c r="O24" s="11">
        <v>0</v>
      </c>
      <c r="P24" s="13">
        <f t="shared" si="0"/>
        <v>0</v>
      </c>
      <c r="Q24" s="9">
        <v>115</v>
      </c>
    </row>
    <row r="25" spans="1:17">
      <c r="A25" s="5">
        <v>23</v>
      </c>
      <c r="B25" s="6" t="s">
        <v>40</v>
      </c>
      <c r="C25" s="6" t="s">
        <v>29</v>
      </c>
      <c r="D25" s="7">
        <v>45952</v>
      </c>
      <c r="E25" s="8">
        <v>18</v>
      </c>
      <c r="F25" s="9">
        <v>8760</v>
      </c>
      <c r="G25" s="10">
        <v>10.1</v>
      </c>
      <c r="H25" s="9">
        <v>108</v>
      </c>
      <c r="I25" s="9">
        <v>133</v>
      </c>
      <c r="J25" s="10">
        <v>7.47</v>
      </c>
      <c r="K25" s="11">
        <v>17.575757575756985</v>
      </c>
      <c r="L25" s="12">
        <v>1.8546060606060606</v>
      </c>
      <c r="M25" s="12">
        <v>0.99360000000000004</v>
      </c>
      <c r="N25" s="11">
        <v>0</v>
      </c>
      <c r="O25" s="11">
        <v>1.1473</v>
      </c>
      <c r="P25" s="13">
        <f t="shared" si="0"/>
        <v>1.1546900161030595</v>
      </c>
      <c r="Q25" s="9">
        <v>29</v>
      </c>
    </row>
    <row r="26" spans="1:17">
      <c r="A26" s="5">
        <v>24</v>
      </c>
      <c r="B26" s="6" t="s">
        <v>44</v>
      </c>
      <c r="C26" s="6" t="s">
        <v>19</v>
      </c>
      <c r="D26" s="7">
        <v>45952</v>
      </c>
      <c r="E26" s="8">
        <v>23</v>
      </c>
      <c r="F26" s="9">
        <v>1474</v>
      </c>
      <c r="G26" s="10">
        <v>7.77</v>
      </c>
      <c r="H26" s="9">
        <v>91.6</v>
      </c>
      <c r="I26" s="9">
        <v>0</v>
      </c>
      <c r="J26" s="10">
        <v>8.26</v>
      </c>
      <c r="K26" s="11">
        <v>3.1999999999996476</v>
      </c>
      <c r="L26" s="12">
        <v>0</v>
      </c>
      <c r="M26" s="12">
        <v>4.4496000000000002</v>
      </c>
      <c r="N26" s="11">
        <v>3.528</v>
      </c>
      <c r="O26" s="11">
        <v>0</v>
      </c>
      <c r="P26" s="13">
        <f t="shared" si="0"/>
        <v>0.79288025889967639</v>
      </c>
      <c r="Q26" s="9">
        <v>65</v>
      </c>
    </row>
    <row r="27" spans="1:17">
      <c r="B27" s="2" t="s">
        <v>45</v>
      </c>
      <c r="D27" s="7"/>
      <c r="E27" s="14">
        <f>AVERAGE(E3:E26)</f>
        <v>17.652173913043477</v>
      </c>
      <c r="F27" s="16">
        <f>AVERAGE(F3:F26)</f>
        <v>2958.1739130434785</v>
      </c>
      <c r="G27" s="16">
        <f>AVERAGE(G3:G26)</f>
        <v>8.3278260869565219</v>
      </c>
      <c r="H27" s="15">
        <f>AVERAGE(H3:H26)</f>
        <v>87.795652173913027</v>
      </c>
      <c r="I27" s="15">
        <f>AVERAGE(I3:I26)</f>
        <v>40.478260869565219</v>
      </c>
      <c r="J27" s="16">
        <f t="shared" ref="J27:Q27" si="1">AVERAGE(J3:J26)</f>
        <v>7.5752173913043475</v>
      </c>
      <c r="K27" s="14">
        <f t="shared" si="1"/>
        <v>9.1119384192364201</v>
      </c>
      <c r="L27" s="16">
        <f t="shared" si="1"/>
        <v>0.75351882502040535</v>
      </c>
      <c r="M27" s="16">
        <f t="shared" si="1"/>
        <v>1.4932173913043483</v>
      </c>
      <c r="N27" s="14">
        <f t="shared" si="1"/>
        <v>4.0052173913043481</v>
      </c>
      <c r="O27" s="14">
        <f t="shared" si="1"/>
        <v>19.917413043478255</v>
      </c>
      <c r="P27" s="15">
        <f t="shared" si="1"/>
        <v>19.529149127413994</v>
      </c>
      <c r="Q27" s="15">
        <f t="shared" si="1"/>
        <v>77.043478260869563</v>
      </c>
    </row>
    <row r="28" spans="1:17">
      <c r="B28" s="2" t="s">
        <v>46</v>
      </c>
      <c r="E28" s="14">
        <f>AVERAGE(E3,E4,E5,E8,E9,E17,E20,E23,E24)</f>
        <v>15.5875</v>
      </c>
      <c r="F28" s="16">
        <f>AVERAGE(F3,F4,F5,F8,F9,F17,F20,F23,F24)</f>
        <v>564.5</v>
      </c>
      <c r="G28" s="16">
        <f>AVERAGE(G3,G4,G5,G8,G9,G17,G20,G23,G24)</f>
        <v>6.9662500000000005</v>
      </c>
      <c r="H28" s="15">
        <f t="shared" ref="H28:N28" si="2">AVERAGE(H3,H4,H5,H8,H9,H17,H20,H23,H24)</f>
        <v>70.112499999999997</v>
      </c>
      <c r="I28" s="15">
        <f t="shared" si="2"/>
        <v>12.375</v>
      </c>
      <c r="J28" s="16">
        <f>AVERAGE(J3,J4,J5,J8,J9,J17,J20,J23,J24)</f>
        <v>7.54</v>
      </c>
      <c r="K28" s="14">
        <f t="shared" si="2"/>
        <v>3.0238095238096006</v>
      </c>
      <c r="L28" s="16">
        <f t="shared" si="2"/>
        <v>0.40831605952380956</v>
      </c>
      <c r="M28" s="16">
        <f t="shared" si="2"/>
        <v>1.9332</v>
      </c>
      <c r="N28" s="14">
        <f t="shared" si="2"/>
        <v>10.657500000000001</v>
      </c>
      <c r="O28" s="14">
        <f>AVERAGE(O3,O4,O5,O8,O9,O17,O20,O23,O24)</f>
        <v>47.879287499999997</v>
      </c>
      <c r="P28" s="15">
        <f>AVERAGE(P3,P4,P5,P8,P9,P17,P20,P23,P24)</f>
        <v>44.749023759861686</v>
      </c>
      <c r="Q28" s="15">
        <f>AVERAGE(Q3,Q4,Q5,Q8,Q9,Q17,Q20,Q23,Q24)</f>
        <v>109.75</v>
      </c>
    </row>
    <row r="29" spans="1:17">
      <c r="B29" s="2" t="s">
        <v>47</v>
      </c>
      <c r="E29" s="14">
        <f>AVERAGE(E6,E7,E10,E13,E14,E18,E19,E22)</f>
        <v>18.55</v>
      </c>
      <c r="F29" s="16">
        <f>AVERAGE(F6,F7,F10,F13,F14,F18,F19,F22)</f>
        <v>318.5</v>
      </c>
      <c r="G29" s="16">
        <f>AVERAGE(G6,G7,G10,G13,G14,G18,G19,G22)</f>
        <v>8.2125000000000004</v>
      </c>
      <c r="H29" s="15">
        <f>AVERAGE(H6,H7,H10,H13,H14,H18,H19,H22)</f>
        <v>87.850000000000009</v>
      </c>
      <c r="I29" s="15">
        <f>AVERAGE(I6,I7,I10,I13,I14,I18,I19,I22)</f>
        <v>0</v>
      </c>
      <c r="J29" s="16">
        <f t="shared" ref="J29:P29" si="3">AVERAGE(J6,J7,J10,J13,J14,J18,J19,J22)</f>
        <v>7.6225000000000005</v>
      </c>
      <c r="K29" s="14">
        <f t="shared" si="3"/>
        <v>8.0866418270204505</v>
      </c>
      <c r="L29" s="16">
        <f t="shared" si="3"/>
        <v>0.85055997679401174</v>
      </c>
      <c r="M29" s="16">
        <f t="shared" si="3"/>
        <v>0.90180000000000016</v>
      </c>
      <c r="N29" s="14">
        <f>AVERAGE(N6,N7,N10,N13,N14,N18,N19,N22)</f>
        <v>0.39200000000000002</v>
      </c>
      <c r="O29" s="14">
        <f t="shared" si="3"/>
        <v>4.7530999999999999</v>
      </c>
      <c r="P29" s="15">
        <f t="shared" si="3"/>
        <v>6.917099210588793</v>
      </c>
      <c r="Q29" s="15">
        <f>AVERAGE(Q6,Q7,Q10,Q13,Q14,Q18,Q19,Q22)</f>
        <v>78.25</v>
      </c>
    </row>
    <row r="30" spans="1:17">
      <c r="B30" s="2" t="s">
        <v>48</v>
      </c>
      <c r="E30" s="14">
        <f>AVERAGE(E11,E12,E16,E15,E21,E25)</f>
        <v>18.316666666666666</v>
      </c>
      <c r="F30" s="16">
        <f>AVERAGE(F11,F12,F16,F15,F21,F25)</f>
        <v>9916.6666666666661</v>
      </c>
      <c r="G30" s="16">
        <f>AVERAGE(G11,G12,G16,G15,G21,G25)</f>
        <v>10.389999999999999</v>
      </c>
      <c r="H30" s="15">
        <f t="shared" ref="H30:Q30" si="4">AVERAGE(H11,H12,H16,H15,H21,H25)</f>
        <v>110.66666666666667</v>
      </c>
      <c r="I30" s="15">
        <f t="shared" si="4"/>
        <v>138.66666666666666</v>
      </c>
      <c r="J30" s="16">
        <f t="shared" si="4"/>
        <v>7.4449999999999994</v>
      </c>
      <c r="K30" s="14">
        <f t="shared" si="4"/>
        <v>19.581828805966257</v>
      </c>
      <c r="L30" s="16">
        <f t="shared" si="4"/>
        <v>1.2099874474877925</v>
      </c>
      <c r="M30" s="16">
        <f t="shared" si="4"/>
        <v>1.2024000000000001</v>
      </c>
      <c r="N30" s="14">
        <f t="shared" si="4"/>
        <v>3.266666666666667E-2</v>
      </c>
      <c r="O30" s="14">
        <f t="shared" si="4"/>
        <v>6.173566666666666</v>
      </c>
      <c r="P30" s="15">
        <f t="shared" si="4"/>
        <v>5.8414276513363683</v>
      </c>
      <c r="Q30" s="15">
        <f t="shared" si="4"/>
        <v>33.833333333333336</v>
      </c>
    </row>
    <row r="32" spans="1:17">
      <c r="B32" s="6" t="s">
        <v>49</v>
      </c>
      <c r="C32" s="6"/>
      <c r="D32" s="6"/>
      <c r="F32" s="6" t="s">
        <v>50</v>
      </c>
      <c r="G32" s="6"/>
      <c r="H32" s="6"/>
      <c r="J32" s="17" t="s">
        <v>51</v>
      </c>
    </row>
    <row r="33" spans="2:8">
      <c r="B33" s="6" t="s">
        <v>52</v>
      </c>
      <c r="C33" s="6"/>
      <c r="D33" s="6"/>
      <c r="E33" s="6"/>
      <c r="F33" s="6" t="s">
        <v>53</v>
      </c>
      <c r="G33" s="6"/>
      <c r="H33" s="6"/>
    </row>
    <row r="34" spans="2:8">
      <c r="B34" s="6" t="s">
        <v>54</v>
      </c>
      <c r="C34" s="6"/>
      <c r="D34" s="6"/>
      <c r="E34" s="6"/>
      <c r="F34" s="6" t="s">
        <v>55</v>
      </c>
      <c r="G34" s="6"/>
      <c r="H34" s="6"/>
    </row>
    <row r="35" spans="2:8">
      <c r="B35" s="6" t="s">
        <v>56</v>
      </c>
      <c r="C35" s="6"/>
      <c r="D35" s="6"/>
      <c r="E35" s="6"/>
      <c r="F35" s="6" t="s">
        <v>57</v>
      </c>
      <c r="G35" s="6"/>
      <c r="H35" s="6"/>
    </row>
    <row r="36" spans="2:8">
      <c r="B36" s="6" t="s">
        <v>58</v>
      </c>
      <c r="C36" s="6"/>
      <c r="D36" s="6"/>
      <c r="E36" s="6"/>
      <c r="F36" s="6" t="s">
        <v>59</v>
      </c>
      <c r="G36" s="6"/>
      <c r="H36" s="6"/>
    </row>
  </sheetData>
  <mergeCells count="1">
    <mergeCell ref="A1:F1"/>
  </mergeCells>
  <pageMargins left="0.45" right="0.45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7c916b0b257deb9b5ebf2d4a4b429772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5098cc7dbdd7469da371f89479d45e79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ACA14-8B92-4891-8655-650EF19903CF}"/>
</file>

<file path=customXml/itemProps2.xml><?xml version="1.0" encoding="utf-8"?>
<ds:datastoreItem xmlns:ds="http://schemas.openxmlformats.org/officeDocument/2006/customXml" ds:itemID="{D27D8516-CDDE-4293-A5F3-9E9C819C0A6D}"/>
</file>

<file path=customXml/itemProps3.xml><?xml version="1.0" encoding="utf-8"?>
<ds:datastoreItem xmlns:ds="http://schemas.openxmlformats.org/officeDocument/2006/customXml" ds:itemID="{A8A8FC26-72D1-4AED-BEA9-1A7A84055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Leu, Cheryl</dc:creator>
  <cp:keywords/>
  <dc:description/>
  <cp:lastModifiedBy>Leu, Cheryl</cp:lastModifiedBy>
  <cp:revision/>
  <dcterms:created xsi:type="dcterms:W3CDTF">2025-10-31T17:16:46Z</dcterms:created>
  <dcterms:modified xsi:type="dcterms:W3CDTF">2026-01-15T15:13:50Z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