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wmedu.sharepoint.com/sites/KECK-KeckLab/Shared Documents/General/CCA/Data/xls for web/"/>
    </mc:Choice>
  </mc:AlternateContent>
  <xr:revisionPtr revIDLastSave="16" documentId="8_{C2A26E70-3B83-45A4-9237-6B5B56761F7B}" xr6:coauthVersionLast="47" xr6:coauthVersionMax="47" xr10:uidLastSave="{24E933CE-6DA8-4825-879E-C8A2F4169439}"/>
  <bookViews>
    <workbookView xWindow="-120" yWindow="-120" windowWidth="29040" windowHeight="15720" xr2:uid="{00000000-000D-0000-FFFF-FFFF00000000}"/>
  </bookViews>
  <sheets>
    <sheet name="Final Sheet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3" l="1"/>
  <c r="G29" i="3"/>
  <c r="G30" i="3"/>
  <c r="Q30" i="3"/>
  <c r="O30" i="3"/>
  <c r="N30" i="3"/>
  <c r="M30" i="3"/>
  <c r="L30" i="3"/>
  <c r="K30" i="3"/>
  <c r="J30" i="3"/>
  <c r="H30" i="3"/>
  <c r="F30" i="3"/>
  <c r="E30" i="3"/>
  <c r="Q29" i="3"/>
  <c r="O29" i="3"/>
  <c r="N29" i="3"/>
  <c r="M29" i="3"/>
  <c r="L29" i="3"/>
  <c r="K29" i="3"/>
  <c r="J29" i="3"/>
  <c r="H29" i="3"/>
  <c r="F29" i="3"/>
  <c r="E29" i="3"/>
  <c r="Q28" i="3"/>
  <c r="O28" i="3"/>
  <c r="N28" i="3"/>
  <c r="M28" i="3"/>
  <c r="L28" i="3"/>
  <c r="K28" i="3"/>
  <c r="J28" i="3"/>
  <c r="H28" i="3"/>
  <c r="F28" i="3"/>
  <c r="E28" i="3"/>
  <c r="Q27" i="3"/>
  <c r="O27" i="3"/>
  <c r="N27" i="3"/>
  <c r="M27" i="3"/>
  <c r="L27" i="3"/>
  <c r="K27" i="3"/>
  <c r="J27" i="3"/>
  <c r="H27" i="3"/>
  <c r="G27" i="3"/>
  <c r="F27" i="3"/>
  <c r="E27" i="3"/>
  <c r="P26" i="3"/>
  <c r="P25" i="3"/>
  <c r="P24" i="3"/>
  <c r="P23" i="3"/>
  <c r="P22" i="3"/>
  <c r="P21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5" i="3"/>
  <c r="P4" i="3"/>
  <c r="P3" i="3"/>
  <c r="P29" i="3" l="1"/>
  <c r="P28" i="3"/>
  <c r="P27" i="3"/>
  <c r="P30" i="3"/>
</calcChain>
</file>

<file path=xl/sharedStrings.xml><?xml version="1.0" encoding="utf-8"?>
<sst xmlns="http://schemas.openxmlformats.org/spreadsheetml/2006/main" count="98" uniqueCount="63">
  <si>
    <t>College Creek Alliance Water Quality Survey, October 2024</t>
  </si>
  <si>
    <t xml:space="preserve">Site </t>
  </si>
  <si>
    <t>Location</t>
  </si>
  <si>
    <t>Water Type</t>
  </si>
  <si>
    <t>Date</t>
  </si>
  <si>
    <t>Temp</t>
  </si>
  <si>
    <t xml:space="preserve">Cond </t>
  </si>
  <si>
    <t>O2</t>
  </si>
  <si>
    <t xml:space="preserve">% Sat </t>
  </si>
  <si>
    <t>Bact</t>
  </si>
  <si>
    <t>pH</t>
  </si>
  <si>
    <t>TSS</t>
  </si>
  <si>
    <t>Tot P</t>
  </si>
  <si>
    <t>DIP</t>
  </si>
  <si>
    <t>NO2+NO3</t>
  </si>
  <si>
    <t>NH4</t>
  </si>
  <si>
    <t>N:P</t>
  </si>
  <si>
    <t>Secchi</t>
  </si>
  <si>
    <t>New Hope Road</t>
  </si>
  <si>
    <t>Stream</t>
  </si>
  <si>
    <t>Compton Drive</t>
  </si>
  <si>
    <t>College Campus</t>
  </si>
  <si>
    <t>Lake Matoaka</t>
  </si>
  <si>
    <t>Pond</t>
  </si>
  <si>
    <t>Stormwater Pond</t>
  </si>
  <si>
    <t>Holly Hills</t>
  </si>
  <si>
    <t>Airport</t>
  </si>
  <si>
    <t>Vineyards Lake</t>
  </si>
  <si>
    <t>Vineyards Tributary</t>
  </si>
  <si>
    <t>Tidal Creek</t>
  </si>
  <si>
    <t>James River</t>
  </si>
  <si>
    <t>Overlook Pond</t>
  </si>
  <si>
    <t>Kingspoint Pond</t>
  </si>
  <si>
    <t>Kingspoint Dock</t>
  </si>
  <si>
    <t>College Landing</t>
  </si>
  <si>
    <t>Mimosa Drive</t>
  </si>
  <si>
    <t>CW Ponds</t>
  </si>
  <si>
    <t>Tutters Neck</t>
  </si>
  <si>
    <t>Papermill Creek</t>
  </si>
  <si>
    <t>.</t>
  </si>
  <si>
    <t>Halfway Creek</t>
  </si>
  <si>
    <t>Kingsmill Pond</t>
  </si>
  <si>
    <t>Kingsmill Creek</t>
  </si>
  <si>
    <t>Bloody Ravine</t>
  </si>
  <si>
    <t xml:space="preserve">Colonial Williamsburg </t>
  </si>
  <si>
    <t>All 24 Locations</t>
  </si>
  <si>
    <t>n/a</t>
  </si>
  <si>
    <t>Streams</t>
  </si>
  <si>
    <t>Ponds</t>
  </si>
  <si>
    <t>Tidal Creeks</t>
  </si>
  <si>
    <t>Temperature in Degrees Centigrade</t>
  </si>
  <si>
    <t>Total P as particulate P in µmoles P/L</t>
  </si>
  <si>
    <t>Conductivity in µS,  temperature-compensated</t>
  </si>
  <si>
    <t>DIP:  dissolved inorganic phosphate in µmoles P/L</t>
  </si>
  <si>
    <t>Oxygen in ppm or mg/L</t>
  </si>
  <si>
    <t>NH4:  dissolved ammonium nitrogen in µmoles N/L</t>
  </si>
  <si>
    <t>O2 saturation in percent</t>
  </si>
  <si>
    <t>NO2+NO3: dissolved nitrite+nitrate in µmoles N/L</t>
  </si>
  <si>
    <t>Bacteria in fecal coliform colonies per 100 mL (no data 1/21)</t>
  </si>
  <si>
    <t xml:space="preserve">N:P: ratio of dissolved N to dissolved P.  N:P &gt; 16:1 suggests P limitation; N:P &lt; 16:1 indicates N limitation </t>
  </si>
  <si>
    <t>TSS--Suspended sediment in mg/L</t>
  </si>
  <si>
    <t>Secchi reading in cm</t>
  </si>
  <si>
    <t>Site 18 inaccessible due to Parkway road construction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</si>
</sst>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1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7" fontId="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2" fontId="5" fillId="0" borderId="0" xfId="0" applyNumberFormat="1" applyFont="1" applyAlignment="1">
      <alignment horizontal="center"/>
    </xf>
    <xf numFmtId="0" fontId="4" fillId="0" borderId="0" xfId="0" applyFont="1"/>
  </cellXfs>
  <cellStyles count="2">
    <cellStyle name="Normal" xfId="0" builtinId="0"/>
    <cellStyle name="Normal 2" xfId="1" xr:uid="{4D116F6C-6235-441A-B17C-1103FD64C2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6203B-5DE3-447C-B413-42267AB4F6D9}">
  <dimension ref="A1:Q37"/>
  <sheetViews>
    <sheetView tabSelected="1" workbookViewId="0">
      <selection activeCell="R36" sqref="R36"/>
    </sheetView>
  </sheetViews>
  <sheetFormatPr defaultRowHeight="15" x14ac:dyDescent="0.25"/>
  <sheetData>
    <row r="1" spans="1:17" x14ac:dyDescent="0.25">
      <c r="A1" s="1" t="s">
        <v>0</v>
      </c>
      <c r="N1" s="16"/>
    </row>
    <row r="2" spans="1:17" x14ac:dyDescent="0.25">
      <c r="A2" s="1" t="s">
        <v>1</v>
      </c>
      <c r="B2" s="1" t="s">
        <v>2</v>
      </c>
      <c r="C2" s="2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</row>
    <row r="3" spans="1:17" x14ac:dyDescent="0.25">
      <c r="A3" s="4">
        <v>1</v>
      </c>
      <c r="B3" s="5" t="s">
        <v>18</v>
      </c>
      <c r="C3" s="5" t="s">
        <v>19</v>
      </c>
      <c r="D3" s="6">
        <v>45566</v>
      </c>
      <c r="E3" s="7">
        <v>14.1</v>
      </c>
      <c r="F3" s="8">
        <v>551</v>
      </c>
      <c r="G3" s="9">
        <v>9.6999999999999993</v>
      </c>
      <c r="H3" s="8">
        <v>94.54</v>
      </c>
      <c r="I3" s="8">
        <v>0</v>
      </c>
      <c r="J3" s="9">
        <v>7.57</v>
      </c>
      <c r="K3" s="10">
        <v>2.4999999999995026</v>
      </c>
      <c r="L3" s="11">
        <v>0.27940000000000004</v>
      </c>
      <c r="M3" s="11">
        <v>9.4E-2</v>
      </c>
      <c r="N3" s="10">
        <v>17.177</v>
      </c>
      <c r="O3" s="10">
        <v>0.39600000000000002</v>
      </c>
      <c r="P3" s="12">
        <f>(N3+O3)/M3</f>
        <v>186.94680851063831</v>
      </c>
      <c r="Q3" s="8">
        <v>120</v>
      </c>
    </row>
    <row r="4" spans="1:17" x14ac:dyDescent="0.25">
      <c r="A4" s="4">
        <v>2</v>
      </c>
      <c r="B4" s="5" t="s">
        <v>20</v>
      </c>
      <c r="C4" s="5" t="s">
        <v>19</v>
      </c>
      <c r="D4" s="6">
        <v>45566</v>
      </c>
      <c r="E4" s="7">
        <v>13.3</v>
      </c>
      <c r="F4" s="8">
        <v>546</v>
      </c>
      <c r="G4" s="9">
        <v>9</v>
      </c>
      <c r="H4" s="8">
        <v>86.18</v>
      </c>
      <c r="I4" s="8">
        <v>200</v>
      </c>
      <c r="J4" s="9">
        <v>7.59</v>
      </c>
      <c r="K4" s="10">
        <v>1.7999999999998018</v>
      </c>
      <c r="L4" s="11">
        <v>0.27060000000000001</v>
      </c>
      <c r="M4" s="11">
        <v>0.14100000000000001</v>
      </c>
      <c r="N4" s="10">
        <v>48.25</v>
      </c>
      <c r="O4" s="10">
        <v>0.52800000000000002</v>
      </c>
      <c r="P4" s="12">
        <f t="shared" ref="P4:P26" si="0">(N4+O4)/M4</f>
        <v>345.94326241134746</v>
      </c>
      <c r="Q4" s="8">
        <v>120</v>
      </c>
    </row>
    <row r="5" spans="1:17" x14ac:dyDescent="0.25">
      <c r="A5" s="4">
        <v>3</v>
      </c>
      <c r="B5" s="5" t="s">
        <v>21</v>
      </c>
      <c r="C5" s="5" t="s">
        <v>19</v>
      </c>
      <c r="D5" s="6">
        <v>45566</v>
      </c>
      <c r="E5" s="7">
        <v>13.4</v>
      </c>
      <c r="F5" s="8">
        <v>656</v>
      </c>
      <c r="G5" s="11">
        <v>9.1999999999999993</v>
      </c>
      <c r="H5" s="8">
        <v>88.29</v>
      </c>
      <c r="I5" s="8">
        <v>100</v>
      </c>
      <c r="J5" s="9">
        <v>7.63</v>
      </c>
      <c r="K5" s="10">
        <v>2.1250000000005986</v>
      </c>
      <c r="L5" s="11">
        <v>0.39050000000000001</v>
      </c>
      <c r="M5" s="11">
        <v>0.188</v>
      </c>
      <c r="N5" s="10">
        <v>33.582000000000001</v>
      </c>
      <c r="O5" s="10">
        <v>0.99</v>
      </c>
      <c r="P5" s="12">
        <f t="shared" si="0"/>
        <v>183.89361702127661</v>
      </c>
      <c r="Q5" s="8">
        <v>120</v>
      </c>
    </row>
    <row r="6" spans="1:17" x14ac:dyDescent="0.25">
      <c r="A6" s="4">
        <v>4</v>
      </c>
      <c r="B6" s="5" t="s">
        <v>22</v>
      </c>
      <c r="C6" s="5" t="s">
        <v>23</v>
      </c>
      <c r="D6" s="6">
        <v>45566</v>
      </c>
      <c r="E6" s="7">
        <v>17.899999999999999</v>
      </c>
      <c r="F6" s="8">
        <v>269</v>
      </c>
      <c r="G6" s="9">
        <v>8.1</v>
      </c>
      <c r="H6" s="8">
        <v>85.57</v>
      </c>
      <c r="I6" s="8">
        <v>0</v>
      </c>
      <c r="J6" s="9">
        <v>7.38</v>
      </c>
      <c r="K6" s="10">
        <v>0.99999999999988987</v>
      </c>
      <c r="L6" s="11">
        <v>0.28875000000000001</v>
      </c>
      <c r="M6" s="11">
        <v>4.7E-2</v>
      </c>
      <c r="N6" s="10">
        <v>0</v>
      </c>
      <c r="O6" s="10">
        <v>0.8580000000000001</v>
      </c>
      <c r="P6" s="12">
        <f t="shared" si="0"/>
        <v>18.255319148936174</v>
      </c>
      <c r="Q6" s="8">
        <v>120</v>
      </c>
    </row>
    <row r="7" spans="1:17" x14ac:dyDescent="0.25">
      <c r="A7" s="4">
        <v>5</v>
      </c>
      <c r="B7" s="5" t="s">
        <v>24</v>
      </c>
      <c r="C7" s="5" t="s">
        <v>23</v>
      </c>
      <c r="D7" s="6">
        <v>45566</v>
      </c>
      <c r="E7" s="7">
        <v>18.3</v>
      </c>
      <c r="F7" s="8">
        <v>41</v>
      </c>
      <c r="G7" s="9">
        <v>10.1</v>
      </c>
      <c r="H7" s="8">
        <v>107.58</v>
      </c>
      <c r="I7" s="8">
        <v>0</v>
      </c>
      <c r="J7" s="9">
        <v>6.27</v>
      </c>
      <c r="K7" s="10">
        <v>1.4999999999987246</v>
      </c>
      <c r="L7" s="11">
        <v>0.627</v>
      </c>
      <c r="M7" s="11">
        <v>0.188</v>
      </c>
      <c r="N7" s="10">
        <v>42.073999999999998</v>
      </c>
      <c r="O7" s="10">
        <v>1.8480000000000001</v>
      </c>
      <c r="P7" s="12">
        <f t="shared" si="0"/>
        <v>233.62765957446805</v>
      </c>
      <c r="Q7" s="8">
        <v>67</v>
      </c>
    </row>
    <row r="8" spans="1:17" x14ac:dyDescent="0.25">
      <c r="A8" s="4">
        <v>6</v>
      </c>
      <c r="B8" s="5" t="s">
        <v>25</v>
      </c>
      <c r="C8" s="5" t="s">
        <v>19</v>
      </c>
      <c r="D8" s="6">
        <v>45566</v>
      </c>
      <c r="E8" s="7">
        <v>15.2</v>
      </c>
      <c r="F8" s="8">
        <v>494</v>
      </c>
      <c r="G8" s="9">
        <v>10.7</v>
      </c>
      <c r="H8" s="8">
        <v>106.8</v>
      </c>
      <c r="I8" s="8">
        <v>100</v>
      </c>
      <c r="J8" s="9">
        <v>7.55</v>
      </c>
      <c r="K8" s="10">
        <v>1.7000000000004789</v>
      </c>
      <c r="L8" s="11">
        <v>0.34429999999999999</v>
      </c>
      <c r="M8" s="11">
        <v>0.23499999999999999</v>
      </c>
      <c r="N8" s="10">
        <v>29.529</v>
      </c>
      <c r="O8" s="10">
        <v>1.452</v>
      </c>
      <c r="P8" s="12">
        <f t="shared" si="0"/>
        <v>131.83404255319149</v>
      </c>
      <c r="Q8" s="8">
        <v>120</v>
      </c>
    </row>
    <row r="9" spans="1:17" x14ac:dyDescent="0.25">
      <c r="A9" s="4">
        <v>7</v>
      </c>
      <c r="B9" s="5" t="s">
        <v>26</v>
      </c>
      <c r="C9" s="5" t="s">
        <v>19</v>
      </c>
      <c r="D9" s="6">
        <v>45566</v>
      </c>
      <c r="E9" s="7">
        <v>14.8</v>
      </c>
      <c r="F9" s="8">
        <v>798</v>
      </c>
      <c r="G9" s="9">
        <v>5.67</v>
      </c>
      <c r="H9" s="8">
        <v>56.11</v>
      </c>
      <c r="I9" s="8">
        <v>33</v>
      </c>
      <c r="J9" s="9">
        <v>7.32</v>
      </c>
      <c r="K9" s="10">
        <v>4.7692307692305853</v>
      </c>
      <c r="L9" s="11">
        <v>0.44676923076923075</v>
      </c>
      <c r="M9" s="11">
        <v>9.4E-2</v>
      </c>
      <c r="N9" s="10">
        <v>38.792999999999999</v>
      </c>
      <c r="O9" s="10">
        <v>1.5840000000000001</v>
      </c>
      <c r="P9" s="12">
        <f t="shared" si="0"/>
        <v>429.54255319148939</v>
      </c>
      <c r="Q9" s="8">
        <v>120</v>
      </c>
    </row>
    <row r="10" spans="1:17" x14ac:dyDescent="0.25">
      <c r="A10" s="4">
        <v>8</v>
      </c>
      <c r="B10" s="5" t="s">
        <v>27</v>
      </c>
      <c r="C10" s="5" t="s">
        <v>23</v>
      </c>
      <c r="D10" s="6">
        <v>45566</v>
      </c>
      <c r="E10" s="7">
        <v>16.8</v>
      </c>
      <c r="F10" s="8">
        <v>302</v>
      </c>
      <c r="G10" s="9">
        <v>10</v>
      </c>
      <c r="H10" s="8">
        <v>103.26</v>
      </c>
      <c r="I10" s="8">
        <v>0</v>
      </c>
      <c r="J10" s="9">
        <v>7.58</v>
      </c>
      <c r="K10" s="10">
        <v>7.7142857142854995</v>
      </c>
      <c r="L10" s="11">
        <v>1.2162857142857144</v>
      </c>
      <c r="M10" s="11">
        <v>0.376</v>
      </c>
      <c r="N10" s="10">
        <v>94.183999999999997</v>
      </c>
      <c r="O10" s="10">
        <v>1.7160000000000002</v>
      </c>
      <c r="P10" s="12">
        <f t="shared" si="0"/>
        <v>255.05319148936167</v>
      </c>
      <c r="Q10" s="8">
        <v>87</v>
      </c>
    </row>
    <row r="11" spans="1:17" x14ac:dyDescent="0.25">
      <c r="A11" s="4">
        <v>9</v>
      </c>
      <c r="B11" s="5" t="s">
        <v>28</v>
      </c>
      <c r="C11" s="5" t="s">
        <v>29</v>
      </c>
      <c r="D11" s="6">
        <v>45566</v>
      </c>
      <c r="E11" s="7">
        <v>15.1</v>
      </c>
      <c r="F11" s="8">
        <v>5020</v>
      </c>
      <c r="G11" s="9">
        <v>8.6</v>
      </c>
      <c r="H11" s="8">
        <v>85.66</v>
      </c>
      <c r="I11" s="8">
        <v>0</v>
      </c>
      <c r="J11" s="9">
        <v>7.2</v>
      </c>
      <c r="K11" s="10">
        <v>109.99999999999825</v>
      </c>
      <c r="L11" s="11">
        <v>3.0066666666666668</v>
      </c>
      <c r="M11" s="11">
        <v>3.3370000000000002</v>
      </c>
      <c r="N11" s="10">
        <v>94.763000000000005</v>
      </c>
      <c r="O11" s="10">
        <v>1.9140000000000001</v>
      </c>
      <c r="P11" s="12">
        <f t="shared" si="0"/>
        <v>28.97123164519029</v>
      </c>
      <c r="Q11" s="8">
        <v>30</v>
      </c>
    </row>
    <row r="12" spans="1:17" x14ac:dyDescent="0.25">
      <c r="A12" s="4">
        <v>10</v>
      </c>
      <c r="B12" s="5" t="s">
        <v>30</v>
      </c>
      <c r="C12" s="5" t="s">
        <v>29</v>
      </c>
      <c r="D12" s="6">
        <v>45566</v>
      </c>
      <c r="E12" s="7">
        <v>17.899999999999999</v>
      </c>
      <c r="F12" s="8">
        <v>5130</v>
      </c>
      <c r="G12" s="9">
        <v>9.5</v>
      </c>
      <c r="H12" s="8">
        <v>100.37</v>
      </c>
      <c r="I12" s="8">
        <v>33</v>
      </c>
      <c r="J12" s="9">
        <v>7.62</v>
      </c>
      <c r="K12" s="10">
        <v>9.5999999999989427</v>
      </c>
      <c r="L12" s="11">
        <v>0.627</v>
      </c>
      <c r="M12" s="11">
        <v>0.61099999999999999</v>
      </c>
      <c r="N12" s="10">
        <v>11.194000000000001</v>
      </c>
      <c r="O12" s="10">
        <v>2.9039999999999999</v>
      </c>
      <c r="P12" s="12">
        <f t="shared" si="0"/>
        <v>23.073649754500821</v>
      </c>
      <c r="Q12" s="8">
        <v>31</v>
      </c>
    </row>
    <row r="13" spans="1:17" x14ac:dyDescent="0.25">
      <c r="A13" s="4">
        <v>11</v>
      </c>
      <c r="B13" s="5" t="s">
        <v>31</v>
      </c>
      <c r="C13" s="5" t="s">
        <v>23</v>
      </c>
      <c r="D13" s="6">
        <v>45566</v>
      </c>
      <c r="E13" s="7">
        <v>19.3</v>
      </c>
      <c r="F13" s="8">
        <v>244</v>
      </c>
      <c r="G13" s="9">
        <v>7.8</v>
      </c>
      <c r="H13" s="8">
        <v>84.79</v>
      </c>
      <c r="I13" s="8">
        <v>0</v>
      </c>
      <c r="J13" s="9">
        <v>7.25</v>
      </c>
      <c r="K13" s="10">
        <v>45.454545454544487</v>
      </c>
      <c r="L13" s="11">
        <v>3.15</v>
      </c>
      <c r="M13" s="11">
        <v>4.7E-2</v>
      </c>
      <c r="N13" s="10">
        <v>43.039000000000001</v>
      </c>
      <c r="O13" s="10">
        <v>1.5840000000000001</v>
      </c>
      <c r="P13" s="12">
        <f t="shared" si="0"/>
        <v>949.42553191489367</v>
      </c>
      <c r="Q13" s="8">
        <v>21</v>
      </c>
    </row>
    <row r="14" spans="1:17" x14ac:dyDescent="0.25">
      <c r="A14" s="4">
        <v>12</v>
      </c>
      <c r="B14" s="5" t="s">
        <v>32</v>
      </c>
      <c r="C14" s="5" t="s">
        <v>23</v>
      </c>
      <c r="D14" s="6">
        <v>45566</v>
      </c>
      <c r="E14" s="7">
        <v>18.5</v>
      </c>
      <c r="F14" s="8">
        <v>245</v>
      </c>
      <c r="G14" s="9">
        <v>14.1</v>
      </c>
      <c r="H14" s="8">
        <v>150.81</v>
      </c>
      <c r="I14" s="8">
        <v>0</v>
      </c>
      <c r="J14" s="9">
        <v>7.92</v>
      </c>
      <c r="K14" s="10">
        <v>1.0000000000002072</v>
      </c>
      <c r="L14" s="11">
        <v>0.45571428571428574</v>
      </c>
      <c r="M14" s="11">
        <v>4.7E-2</v>
      </c>
      <c r="N14" s="10">
        <v>5.0179999999999998</v>
      </c>
      <c r="O14" s="10">
        <v>1.7160000000000002</v>
      </c>
      <c r="P14" s="12">
        <f t="shared" si="0"/>
        <v>143.27659574468086</v>
      </c>
      <c r="Q14" s="8">
        <v>120</v>
      </c>
    </row>
    <row r="15" spans="1:17" x14ac:dyDescent="0.25">
      <c r="A15" s="4">
        <v>13</v>
      </c>
      <c r="B15" s="5" t="s">
        <v>33</v>
      </c>
      <c r="C15" s="5" t="s">
        <v>29</v>
      </c>
      <c r="D15" s="6">
        <v>45566</v>
      </c>
      <c r="E15" s="7">
        <v>17</v>
      </c>
      <c r="F15" s="8">
        <v>4820</v>
      </c>
      <c r="G15" s="9">
        <v>10.9</v>
      </c>
      <c r="H15" s="8">
        <v>113.03</v>
      </c>
      <c r="I15" s="8">
        <v>0</v>
      </c>
      <c r="J15" s="9">
        <v>7.77</v>
      </c>
      <c r="K15" s="10">
        <v>18.07692307692194</v>
      </c>
      <c r="L15" s="11">
        <v>1.4765384615384616</v>
      </c>
      <c r="M15" s="11">
        <v>0.56400000000000006</v>
      </c>
      <c r="N15" s="10">
        <v>2.1230000000000002</v>
      </c>
      <c r="O15" s="10">
        <v>2.706</v>
      </c>
      <c r="P15" s="12">
        <f t="shared" si="0"/>
        <v>8.5620567375886534</v>
      </c>
      <c r="Q15" s="8">
        <v>18</v>
      </c>
    </row>
    <row r="16" spans="1:17" x14ac:dyDescent="0.25">
      <c r="A16" s="4">
        <v>14</v>
      </c>
      <c r="B16" s="5" t="s">
        <v>34</v>
      </c>
      <c r="C16" s="5" t="s">
        <v>29</v>
      </c>
      <c r="D16" s="6">
        <v>45566</v>
      </c>
      <c r="E16" s="7">
        <v>18.899999999999999</v>
      </c>
      <c r="F16" s="8">
        <v>3520</v>
      </c>
      <c r="G16" s="17">
        <v>8</v>
      </c>
      <c r="H16" s="8">
        <v>86.26</v>
      </c>
      <c r="I16" s="8">
        <v>0</v>
      </c>
      <c r="J16" s="9">
        <v>7.53</v>
      </c>
      <c r="K16" s="10">
        <v>8.3333333333316766</v>
      </c>
      <c r="L16" s="11">
        <v>1.3970000000000002</v>
      </c>
      <c r="M16" s="11">
        <v>1.034</v>
      </c>
      <c r="N16" s="10">
        <v>10.808</v>
      </c>
      <c r="O16" s="10">
        <v>2.1120000000000001</v>
      </c>
      <c r="P16" s="12">
        <f t="shared" si="0"/>
        <v>12.495164410058027</v>
      </c>
      <c r="Q16" s="8">
        <v>25</v>
      </c>
    </row>
    <row r="17" spans="1:17" x14ac:dyDescent="0.25">
      <c r="A17" s="4">
        <v>15</v>
      </c>
      <c r="B17" s="5" t="s">
        <v>35</v>
      </c>
      <c r="C17" s="5" t="s">
        <v>19</v>
      </c>
      <c r="D17" s="6">
        <v>45566</v>
      </c>
      <c r="E17" s="7">
        <v>14.4</v>
      </c>
      <c r="F17" s="8">
        <v>698</v>
      </c>
      <c r="G17" s="17">
        <v>9.6999999999999993</v>
      </c>
      <c r="H17" s="8">
        <v>95.16</v>
      </c>
      <c r="I17" s="8">
        <v>66</v>
      </c>
      <c r="J17" s="9">
        <v>7.7</v>
      </c>
      <c r="K17" s="10">
        <v>1.4000000000002899</v>
      </c>
      <c r="L17" s="11">
        <v>0.27830000000000005</v>
      </c>
      <c r="M17" s="11">
        <v>0.14100000000000001</v>
      </c>
      <c r="N17" s="10">
        <v>37.634999999999998</v>
      </c>
      <c r="O17" s="10">
        <v>2.508</v>
      </c>
      <c r="P17" s="12">
        <f t="shared" si="0"/>
        <v>284.70212765957444</v>
      </c>
      <c r="Q17" s="8">
        <v>120</v>
      </c>
    </row>
    <row r="18" spans="1:17" x14ac:dyDescent="0.25">
      <c r="A18" s="4">
        <v>16</v>
      </c>
      <c r="B18" s="5" t="s">
        <v>36</v>
      </c>
      <c r="C18" s="5" t="s">
        <v>23</v>
      </c>
      <c r="D18" s="6">
        <v>45566</v>
      </c>
      <c r="E18" s="7">
        <v>17</v>
      </c>
      <c r="F18" s="8">
        <v>945</v>
      </c>
      <c r="G18" s="17">
        <v>10.3</v>
      </c>
      <c r="H18" s="8">
        <v>106.81</v>
      </c>
      <c r="I18" s="8">
        <v>0</v>
      </c>
      <c r="J18" s="9">
        <v>8.1199999999999992</v>
      </c>
      <c r="K18" s="10">
        <v>2.8000000000005798</v>
      </c>
      <c r="L18" s="11">
        <v>0.55880000000000007</v>
      </c>
      <c r="M18" s="11">
        <v>0.23499999999999999</v>
      </c>
      <c r="N18" s="10">
        <v>14.475</v>
      </c>
      <c r="O18" s="10">
        <v>2.64</v>
      </c>
      <c r="P18" s="12">
        <f t="shared" si="0"/>
        <v>72.829787234042556</v>
      </c>
      <c r="Q18" s="8">
        <v>45</v>
      </c>
    </row>
    <row r="19" spans="1:17" x14ac:dyDescent="0.25">
      <c r="A19" s="4">
        <v>17</v>
      </c>
      <c r="B19" s="5" t="s">
        <v>37</v>
      </c>
      <c r="C19" s="5" t="s">
        <v>23</v>
      </c>
      <c r="D19" s="6">
        <v>45566</v>
      </c>
      <c r="E19" s="7">
        <v>16.899999999999999</v>
      </c>
      <c r="F19" s="8">
        <v>333</v>
      </c>
      <c r="G19" s="9">
        <v>11</v>
      </c>
      <c r="H19" s="8">
        <v>113.83</v>
      </c>
      <c r="I19" s="8">
        <v>0</v>
      </c>
      <c r="J19" s="9">
        <v>7.79</v>
      </c>
      <c r="K19" s="10">
        <v>2.8000000000005798</v>
      </c>
      <c r="L19" s="11">
        <v>0.6028</v>
      </c>
      <c r="M19" s="11">
        <v>9.4E-2</v>
      </c>
      <c r="N19" s="10">
        <v>1.7370000000000001</v>
      </c>
      <c r="O19" s="10">
        <v>2.508</v>
      </c>
      <c r="P19" s="12">
        <f t="shared" si="0"/>
        <v>45.159574468085104</v>
      </c>
      <c r="Q19" s="8">
        <v>88</v>
      </c>
    </row>
    <row r="20" spans="1:17" x14ac:dyDescent="0.25">
      <c r="A20" s="4">
        <v>18</v>
      </c>
      <c r="B20" s="5" t="s">
        <v>38</v>
      </c>
      <c r="C20" s="5" t="s">
        <v>19</v>
      </c>
      <c r="D20" s="6">
        <v>45566</v>
      </c>
      <c r="E20" s="7">
        <v>18.100000000000001</v>
      </c>
      <c r="F20" s="8">
        <v>169</v>
      </c>
      <c r="G20" s="9" t="s">
        <v>39</v>
      </c>
      <c r="H20" s="9" t="s">
        <v>39</v>
      </c>
      <c r="I20" s="9" t="s">
        <v>39</v>
      </c>
      <c r="J20" s="9" t="s">
        <v>39</v>
      </c>
      <c r="K20" s="9" t="s">
        <v>39</v>
      </c>
      <c r="L20" s="9" t="s">
        <v>39</v>
      </c>
      <c r="M20" s="9" t="s">
        <v>39</v>
      </c>
      <c r="N20" s="9" t="s">
        <v>39</v>
      </c>
      <c r="O20" s="9" t="s">
        <v>39</v>
      </c>
      <c r="P20" s="12" t="s">
        <v>39</v>
      </c>
      <c r="Q20" s="8" t="s">
        <v>39</v>
      </c>
    </row>
    <row r="21" spans="1:17" x14ac:dyDescent="0.25">
      <c r="A21" s="4">
        <v>19</v>
      </c>
      <c r="B21" s="5" t="s">
        <v>40</v>
      </c>
      <c r="C21" s="5" t="s">
        <v>29</v>
      </c>
      <c r="D21" s="6">
        <v>45566</v>
      </c>
      <c r="E21" s="7">
        <v>17.600000000000001</v>
      </c>
      <c r="F21" s="8">
        <v>4680</v>
      </c>
      <c r="G21" s="9">
        <v>9.6</v>
      </c>
      <c r="H21" s="8">
        <v>100.8</v>
      </c>
      <c r="I21" s="8">
        <v>0</v>
      </c>
      <c r="J21" s="9">
        <v>7.45</v>
      </c>
      <c r="K21" s="10">
        <v>21.599999999999397</v>
      </c>
      <c r="L21" s="11">
        <v>1.7116</v>
      </c>
      <c r="M21" s="11">
        <v>1.1280000000000001</v>
      </c>
      <c r="N21" s="10">
        <v>27.599</v>
      </c>
      <c r="O21" s="10">
        <v>2.64</v>
      </c>
      <c r="P21" s="12">
        <f t="shared" si="0"/>
        <v>26.807624113475175</v>
      </c>
      <c r="Q21" s="8">
        <v>25</v>
      </c>
    </row>
    <row r="22" spans="1:17" x14ac:dyDescent="0.25">
      <c r="A22" s="4">
        <v>20</v>
      </c>
      <c r="B22" s="5" t="s">
        <v>41</v>
      </c>
      <c r="C22" s="5" t="s">
        <v>23</v>
      </c>
      <c r="D22" s="6">
        <v>45566</v>
      </c>
      <c r="E22" s="7">
        <v>17</v>
      </c>
      <c r="F22" s="8">
        <v>249</v>
      </c>
      <c r="G22" s="9">
        <v>9.5</v>
      </c>
      <c r="H22" s="8">
        <v>98.51</v>
      </c>
      <c r="I22" s="8">
        <v>0</v>
      </c>
      <c r="J22" s="9">
        <v>7.76</v>
      </c>
      <c r="K22" s="10">
        <v>1.4000000000002899</v>
      </c>
      <c r="L22" s="11">
        <v>0.5302</v>
      </c>
      <c r="M22" s="11">
        <v>0.23499999999999999</v>
      </c>
      <c r="N22" s="10">
        <v>0</v>
      </c>
      <c r="O22" s="10">
        <v>2.8380000000000001</v>
      </c>
      <c r="P22" s="12">
        <f t="shared" si="0"/>
        <v>12.076595744680851</v>
      </c>
      <c r="Q22" s="8">
        <v>108</v>
      </c>
    </row>
    <row r="23" spans="1:17" x14ac:dyDescent="0.25">
      <c r="A23" s="4">
        <v>21</v>
      </c>
      <c r="B23" s="5" t="s">
        <v>42</v>
      </c>
      <c r="C23" s="5" t="s">
        <v>19</v>
      </c>
      <c r="D23" s="6">
        <v>45566</v>
      </c>
      <c r="E23" s="7">
        <v>18.100000000000001</v>
      </c>
      <c r="F23" s="8">
        <v>169</v>
      </c>
      <c r="G23" s="9">
        <v>9.6</v>
      </c>
      <c r="H23" s="8">
        <v>101.84</v>
      </c>
      <c r="I23" s="8">
        <v>0</v>
      </c>
      <c r="J23" s="9">
        <v>7.24</v>
      </c>
      <c r="K23" s="10">
        <v>2.2000000000002018</v>
      </c>
      <c r="L23" s="11">
        <v>0.30690000000000001</v>
      </c>
      <c r="M23" s="11">
        <v>0.188</v>
      </c>
      <c r="N23" s="10">
        <v>25.475999999999999</v>
      </c>
      <c r="O23" s="10">
        <v>2.8380000000000001</v>
      </c>
      <c r="P23" s="12">
        <f t="shared" si="0"/>
        <v>150.60638297872342</v>
      </c>
      <c r="Q23" s="8">
        <v>120</v>
      </c>
    </row>
    <row r="24" spans="1:17" x14ac:dyDescent="0.25">
      <c r="A24" s="4">
        <v>22</v>
      </c>
      <c r="B24" s="5" t="s">
        <v>43</v>
      </c>
      <c r="C24" s="5" t="s">
        <v>19</v>
      </c>
      <c r="D24" s="6">
        <v>45566</v>
      </c>
      <c r="E24" s="7">
        <v>16.5</v>
      </c>
      <c r="F24" s="8">
        <v>552</v>
      </c>
      <c r="G24" s="9">
        <v>9.8000000000000007</v>
      </c>
      <c r="H24" s="8">
        <v>100.56</v>
      </c>
      <c r="I24" s="8">
        <v>66</v>
      </c>
      <c r="J24" s="9">
        <v>7.57</v>
      </c>
      <c r="K24" s="10">
        <v>7.4000000000005173</v>
      </c>
      <c r="L24" s="11">
        <v>0.51919999999999999</v>
      </c>
      <c r="M24" s="11">
        <v>9.4E-2</v>
      </c>
      <c r="N24" s="10">
        <v>84.341000000000008</v>
      </c>
      <c r="O24" s="10">
        <v>2.7720000000000002</v>
      </c>
      <c r="P24" s="12">
        <f t="shared" si="0"/>
        <v>926.73404255319167</v>
      </c>
      <c r="Q24" s="8">
        <v>113</v>
      </c>
    </row>
    <row r="25" spans="1:17" x14ac:dyDescent="0.25">
      <c r="A25" s="4">
        <v>23</v>
      </c>
      <c r="B25" s="5" t="s">
        <v>40</v>
      </c>
      <c r="C25" s="5" t="s">
        <v>29</v>
      </c>
      <c r="D25" s="6">
        <v>45566</v>
      </c>
      <c r="E25" s="7">
        <v>19</v>
      </c>
      <c r="F25" s="8">
        <v>4480</v>
      </c>
      <c r="G25" s="9">
        <v>9.3000000000000007</v>
      </c>
      <c r="H25" s="8">
        <v>100.48</v>
      </c>
      <c r="I25" s="8">
        <v>33</v>
      </c>
      <c r="J25" s="9">
        <v>7.54</v>
      </c>
      <c r="K25" s="10">
        <v>14.000000000001123</v>
      </c>
      <c r="L25" s="11">
        <v>1.5180000000000002</v>
      </c>
      <c r="M25" s="11">
        <v>0.65800000000000003</v>
      </c>
      <c r="N25" s="10">
        <v>10.808</v>
      </c>
      <c r="O25" s="10">
        <v>2.9039999999999999</v>
      </c>
      <c r="P25" s="12">
        <f t="shared" si="0"/>
        <v>20.838905775075986</v>
      </c>
      <c r="Q25" s="8">
        <v>20</v>
      </c>
    </row>
    <row r="26" spans="1:17" x14ac:dyDescent="0.25">
      <c r="A26" s="4">
        <v>24</v>
      </c>
      <c r="B26" s="5" t="s">
        <v>44</v>
      </c>
      <c r="C26" s="5" t="s">
        <v>19</v>
      </c>
      <c r="D26" s="6">
        <v>45566</v>
      </c>
      <c r="E26" s="7">
        <v>23.2</v>
      </c>
      <c r="F26" s="8">
        <v>1488</v>
      </c>
      <c r="G26" s="9">
        <v>10.199999999999999</v>
      </c>
      <c r="H26" s="8">
        <v>119.67</v>
      </c>
      <c r="I26" s="8">
        <v>0</v>
      </c>
      <c r="J26" s="9">
        <v>8.2899999999999991</v>
      </c>
      <c r="K26" s="10">
        <v>1.6999999999995907</v>
      </c>
      <c r="L26" s="11">
        <v>0.16170000000000001</v>
      </c>
      <c r="M26" s="11">
        <v>2.0680000000000001</v>
      </c>
      <c r="N26" s="10">
        <v>60.408999999999999</v>
      </c>
      <c r="O26" s="10">
        <v>2.9039999999999999</v>
      </c>
      <c r="P26" s="12">
        <f t="shared" si="0"/>
        <v>30.615570599613154</v>
      </c>
      <c r="Q26" s="8">
        <v>120</v>
      </c>
    </row>
    <row r="27" spans="1:17" x14ac:dyDescent="0.25">
      <c r="B27" s="1" t="s">
        <v>45</v>
      </c>
      <c r="D27" s="6"/>
      <c r="E27" s="13">
        <f>AVERAGE(E3:E26)</f>
        <v>17.012500000000003</v>
      </c>
      <c r="F27" s="14">
        <f>AVERAGE(F3:F26)</f>
        <v>1516.625</v>
      </c>
      <c r="G27" s="15">
        <f>AVERAGE(G3:G26)</f>
        <v>9.5813043478260873</v>
      </c>
      <c r="H27" s="14">
        <f>AVERAGE(H3:H26)</f>
        <v>99.430869565217378</v>
      </c>
      <c r="I27" s="8" t="s">
        <v>46</v>
      </c>
      <c r="J27" s="15">
        <f t="shared" ref="J27:Q27" si="1">AVERAGE(J3:J26)</f>
        <v>7.5495652173913035</v>
      </c>
      <c r="K27" s="13">
        <f t="shared" si="1"/>
        <v>11.777100797752746</v>
      </c>
      <c r="L27" s="15">
        <f t="shared" si="1"/>
        <v>0.8766967112597549</v>
      </c>
      <c r="M27" s="15">
        <f t="shared" si="1"/>
        <v>0.51495652173913031</v>
      </c>
      <c r="N27" s="13">
        <f t="shared" si="1"/>
        <v>31.870173913043473</v>
      </c>
      <c r="O27" s="13">
        <f t="shared" si="1"/>
        <v>2.037391304347826</v>
      </c>
      <c r="P27" s="14">
        <f t="shared" si="1"/>
        <v>196.57701283626449</v>
      </c>
      <c r="Q27" s="14">
        <f t="shared" si="1"/>
        <v>81.652173913043484</v>
      </c>
    </row>
    <row r="28" spans="1:17" x14ac:dyDescent="0.25">
      <c r="B28" s="1" t="s">
        <v>47</v>
      </c>
      <c r="E28" s="13">
        <f>AVERAGE(E3,E4,E5,E8,E9,E17,E20,E23,E24)</f>
        <v>15.322222222222223</v>
      </c>
      <c r="F28" s="14">
        <f>AVERAGE(F3,F4,F5,F8,F9,F17,F20,F23,F24)</f>
        <v>514.77777777777783</v>
      </c>
      <c r="G28" s="15">
        <f>AVERAGE(G3,G4,G5,G8,G9,G17,G20,G23,G24)</f>
        <v>9.1712500000000006</v>
      </c>
      <c r="H28" s="14">
        <f t="shared" ref="H28:N28" si="2">AVERAGE(H3,H4,H5,H8,H9,H17,H20,H23,H24)</f>
        <v>91.185000000000002</v>
      </c>
      <c r="I28" s="8" t="s">
        <v>46</v>
      </c>
      <c r="J28" s="15">
        <f>AVERAGE(J3,J4,J5,J8,J9,J17,J20,J23,J24)</f>
        <v>7.5212500000000002</v>
      </c>
      <c r="K28" s="13">
        <f t="shared" si="2"/>
        <v>2.9867788461539968</v>
      </c>
      <c r="L28" s="15">
        <f t="shared" si="2"/>
        <v>0.35449615384615391</v>
      </c>
      <c r="M28" s="15">
        <f t="shared" si="2"/>
        <v>0.14687500000000001</v>
      </c>
      <c r="N28" s="13">
        <f t="shared" si="2"/>
        <v>39.347875000000002</v>
      </c>
      <c r="O28" s="13">
        <f>AVERAGE(O3,O4,O5,O8,O9,O17,O20,O23,O24)</f>
        <v>1.6335</v>
      </c>
      <c r="P28" s="14">
        <f>AVERAGE(P3,P4,P5,P8,P9,P17,P20,P23,P24)</f>
        <v>330.02535460992908</v>
      </c>
      <c r="Q28" s="14">
        <f>AVERAGE(Q3,Q4,Q5,Q8,Q9,Q17,Q20,Q23,Q24)</f>
        <v>119.125</v>
      </c>
    </row>
    <row r="29" spans="1:17" x14ac:dyDescent="0.25">
      <c r="B29" s="1" t="s">
        <v>48</v>
      </c>
      <c r="E29" s="13">
        <f>AVERAGE(E6,E7,E10,E13,E14,E18,E19,E22)</f>
        <v>17.712499999999999</v>
      </c>
      <c r="F29" s="14">
        <f>AVERAGE(F6,F7,F10,F13,F14,F18,F19,F22)</f>
        <v>328.5</v>
      </c>
      <c r="G29" s="15">
        <f>AVERAGE(G6,G7,G10,G13,G14,G18,G19,G22)</f>
        <v>10.112500000000001</v>
      </c>
      <c r="H29" s="14">
        <f>AVERAGE(H6,H7,H10,H13,H14,H18,H19,H22)</f>
        <v>106.395</v>
      </c>
      <c r="I29" s="8" t="s">
        <v>46</v>
      </c>
      <c r="J29" s="15">
        <f t="shared" ref="J29:P29" si="3">AVERAGE(J6,J7,J10,J13,J14,J18,J19,J22)</f>
        <v>7.5087499999999991</v>
      </c>
      <c r="K29" s="13">
        <f t="shared" si="3"/>
        <v>7.9586038961037824</v>
      </c>
      <c r="L29" s="15">
        <f t="shared" si="3"/>
        <v>0.92869374999999987</v>
      </c>
      <c r="M29" s="15">
        <f t="shared" si="3"/>
        <v>0.15862500000000002</v>
      </c>
      <c r="N29" s="13">
        <f>AVERAGE(N6,N7,N10,N13,N14,N18,N19,N22)</f>
        <v>25.065874999999995</v>
      </c>
      <c r="O29" s="13">
        <f t="shared" si="3"/>
        <v>1.9635000000000002</v>
      </c>
      <c r="P29" s="14">
        <f t="shared" si="3"/>
        <v>216.21303191489363</v>
      </c>
      <c r="Q29" s="14">
        <f>AVERAGE(Q6,Q7,Q10,Q13,Q14,Q18,Q19,Q22)</f>
        <v>82</v>
      </c>
    </row>
    <row r="30" spans="1:17" x14ac:dyDescent="0.25">
      <c r="B30" s="1" t="s">
        <v>49</v>
      </c>
      <c r="E30" s="13">
        <f>AVERAGE(E11,E12,E16,E15,E21,E25)</f>
        <v>17.583333333333332</v>
      </c>
      <c r="F30" s="14">
        <f>AVERAGE(F11,F12,F16,F15,F21,F25)</f>
        <v>4608.333333333333</v>
      </c>
      <c r="G30" s="15">
        <f>AVERAGE(G11,G12,G16,G15,G21,G25)</f>
        <v>9.3166666666666682</v>
      </c>
      <c r="H30" s="14">
        <f t="shared" ref="H30:Q30" si="4">AVERAGE(H11,H12,H16,H15,H21,H25)</f>
        <v>97.766666666666666</v>
      </c>
      <c r="I30" s="8" t="s">
        <v>46</v>
      </c>
      <c r="J30" s="15">
        <f t="shared" si="4"/>
        <v>7.5183333333333335</v>
      </c>
      <c r="K30" s="13">
        <f t="shared" si="4"/>
        <v>30.268376068375222</v>
      </c>
      <c r="L30" s="15">
        <f t="shared" si="4"/>
        <v>1.6228008547008548</v>
      </c>
      <c r="M30" s="15">
        <f t="shared" si="4"/>
        <v>1.2220000000000002</v>
      </c>
      <c r="N30" s="13">
        <f t="shared" si="4"/>
        <v>26.215833333333336</v>
      </c>
      <c r="O30" s="13">
        <f t="shared" si="4"/>
        <v>2.5299999999999998</v>
      </c>
      <c r="P30" s="14">
        <f t="shared" si="4"/>
        <v>20.124772072648156</v>
      </c>
      <c r="Q30" s="14">
        <f t="shared" si="4"/>
        <v>24.833333333333332</v>
      </c>
    </row>
    <row r="32" spans="1:17" x14ac:dyDescent="0.25">
      <c r="B32" s="5" t="s">
        <v>50</v>
      </c>
      <c r="C32" s="5"/>
      <c r="D32" s="5"/>
      <c r="F32" s="5" t="s">
        <v>51</v>
      </c>
      <c r="G32" s="5"/>
      <c r="H32" s="5"/>
      <c r="J32" s="18" t="s">
        <v>62</v>
      </c>
    </row>
    <row r="33" spans="2:8" x14ac:dyDescent="0.25">
      <c r="B33" s="5" t="s">
        <v>52</v>
      </c>
      <c r="C33" s="5"/>
      <c r="D33" s="5"/>
      <c r="E33" s="5"/>
      <c r="F33" s="5" t="s">
        <v>53</v>
      </c>
      <c r="G33" s="5"/>
      <c r="H33" s="5"/>
    </row>
    <row r="34" spans="2:8" x14ac:dyDescent="0.25">
      <c r="B34" s="5" t="s">
        <v>54</v>
      </c>
      <c r="C34" s="5"/>
      <c r="D34" s="5"/>
      <c r="E34" s="5"/>
      <c r="F34" s="5" t="s">
        <v>55</v>
      </c>
      <c r="G34" s="5"/>
      <c r="H34" s="5"/>
    </row>
    <row r="35" spans="2:8" x14ac:dyDescent="0.25">
      <c r="B35" s="5" t="s">
        <v>56</v>
      </c>
      <c r="C35" s="5"/>
      <c r="D35" s="5"/>
      <c r="E35" s="5"/>
      <c r="F35" s="5" t="s">
        <v>57</v>
      </c>
      <c r="G35" s="5"/>
      <c r="H35" s="5"/>
    </row>
    <row r="36" spans="2:8" x14ac:dyDescent="0.25">
      <c r="B36" s="5" t="s">
        <v>58</v>
      </c>
      <c r="C36" s="5"/>
      <c r="D36" s="5"/>
      <c r="E36" s="5"/>
      <c r="F36" s="5" t="s">
        <v>59</v>
      </c>
      <c r="G36" s="5"/>
      <c r="H36" s="5"/>
    </row>
    <row r="37" spans="2:8" x14ac:dyDescent="0.25">
      <c r="B37" s="5" t="s">
        <v>60</v>
      </c>
      <c r="C37" s="5"/>
      <c r="D37" s="5"/>
      <c r="E37" s="5"/>
      <c r="F37" s="5" t="s">
        <v>61</v>
      </c>
      <c r="G37" s="5"/>
      <c r="H37" s="5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37359AD9C0AD419322C4E367C52756" ma:contentTypeVersion="13" ma:contentTypeDescription="Create a new document." ma:contentTypeScope="" ma:versionID="b6d91610d7e0f49bc904dd73938b759f">
  <xsd:schema xmlns:xsd="http://www.w3.org/2001/XMLSchema" xmlns:xs="http://www.w3.org/2001/XMLSchema" xmlns:p="http://schemas.microsoft.com/office/2006/metadata/properties" xmlns:ns2="54936c42-809f-4d76-bbb3-f2f1fb700f10" xmlns:ns3="480688e7-2bd0-43e4-bb0f-8935d2d2a55a" targetNamespace="http://schemas.microsoft.com/office/2006/metadata/properties" ma:root="true" ma:fieldsID="affb4c5a31284cd54faef956e598dc85" ns2:_="" ns3:_="">
    <xsd:import namespace="54936c42-809f-4d76-bbb3-f2f1fb700f10"/>
    <xsd:import namespace="480688e7-2bd0-43e4-bb0f-8935d2d2a55a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936c42-809f-4d76-bbb3-f2f1fb700f10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afe3cb0c-d40f-4108-bef2-3c64d4822c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0688e7-2bd0-43e4-bb0f-8935d2d2a55a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576531fe-dbb8-40a9-8abb-a27e236a7f1b}" ma:internalName="TaxCatchAll" ma:showField="CatchAllData" ma:web="480688e7-2bd0-43e4-bb0f-8935d2d2a5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936c42-809f-4d76-bbb3-f2f1fb700f10">
      <Terms xmlns="http://schemas.microsoft.com/office/infopath/2007/PartnerControls"/>
    </lcf76f155ced4ddcb4097134ff3c332f>
    <TaxCatchAll xmlns="480688e7-2bd0-43e4-bb0f-8935d2d2a55a" xsi:nil="true"/>
  </documentManagement>
</p:properties>
</file>

<file path=customXml/itemProps1.xml><?xml version="1.0" encoding="utf-8"?>
<ds:datastoreItem xmlns:ds="http://schemas.openxmlformats.org/officeDocument/2006/customXml" ds:itemID="{DA17F386-96B8-425E-9194-1D435A2672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936c42-809f-4d76-bbb3-f2f1fb700f10"/>
    <ds:schemaRef ds:uri="480688e7-2bd0-43e4-bb0f-8935d2d2a5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9FE54C-5FD8-4483-929C-ABBEBBD101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DCE39B-3F6D-43FD-9B7A-4A4A749E7152}">
  <ds:schemaRefs>
    <ds:schemaRef ds:uri="http://schemas.microsoft.com/office/2006/metadata/properties"/>
    <ds:schemaRef ds:uri="http://schemas.microsoft.com/office/infopath/2007/PartnerControls"/>
    <ds:schemaRef ds:uri="54936c42-809f-4d76-bbb3-f2f1fb700f10"/>
    <ds:schemaRef ds:uri="480688e7-2bd0-43e4-bb0f-8935d2d2a5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Sheet</vt:lpstr>
    </vt:vector>
  </TitlesOfParts>
  <Manager/>
  <Company>College of William and Mary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Reinsel, Madeline</dc:creator>
  <cp:keywords/>
  <dc:description/>
  <cp:lastModifiedBy>Leu, Cheryl</cp:lastModifiedBy>
  <cp:revision/>
  <dcterms:created xsi:type="dcterms:W3CDTF">2020-10-09T15:07:12Z</dcterms:created>
  <dcterms:modified xsi:type="dcterms:W3CDTF">2025-07-31T18:18:01Z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0x010100D937359AD9C0AD419322C4E367C52756</vt:lpwstr>
  </property>
  <property fmtid="{D5CDD505-2E9C-101B-9397-08002B2CF9AE}" pid="3" name="Order">
    <vt:r8>54400</vt:r8>
  </property>
  <property fmtid="{D5CDD505-2E9C-101B-9397-08002B2CF9AE}" pid="4" name="MediaServiceImageTags">
    <vt:lpwstr/>
  </property>
</Properties>
</file>