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wmedu.sharepoint.com/sites/KECK-KeckLab/Shared Documents/General/CCA/Data/xls for web/"/>
    </mc:Choice>
  </mc:AlternateContent>
  <xr:revisionPtr revIDLastSave="1" documentId="11_63BEA1A051CDAB419FA6D6924965B5DAAFC185F0" xr6:coauthVersionLast="47" xr6:coauthVersionMax="47" xr10:uidLastSave="{083E119B-174E-4944-B3C7-DB8B31E73230}"/>
  <bookViews>
    <workbookView xWindow="-120" yWindow="-120" windowWidth="29040" windowHeight="15720" xr2:uid="{00000000-000D-0000-FFFF-FFFF00000000}"/>
  </bookViews>
  <sheets>
    <sheet name="Final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3" i="1"/>
  <c r="N29" i="1"/>
  <c r="H29" i="1"/>
  <c r="E28" i="1"/>
  <c r="Q28" i="1" l="1"/>
  <c r="G28" i="1"/>
  <c r="F30" i="1"/>
  <c r="F29" i="1"/>
  <c r="F28" i="1"/>
  <c r="J28" i="1" l="1"/>
  <c r="J27" i="1"/>
  <c r="Q29" i="1"/>
  <c r="Q27" i="1"/>
  <c r="Q30" i="1"/>
  <c r="O28" i="1"/>
  <c r="O27" i="1"/>
  <c r="G30" i="1"/>
  <c r="G29" i="1"/>
  <c r="E29" i="1"/>
  <c r="P30" i="1" l="1"/>
  <c r="P29" i="1"/>
  <c r="P28" i="1"/>
  <c r="P27" i="1"/>
  <c r="O30" i="1" l="1"/>
  <c r="N30" i="1"/>
  <c r="M30" i="1"/>
  <c r="L30" i="1"/>
  <c r="K30" i="1"/>
  <c r="J30" i="1"/>
  <c r="H30" i="1"/>
  <c r="E30" i="1"/>
  <c r="O29" i="1"/>
  <c r="M29" i="1"/>
  <c r="L29" i="1"/>
  <c r="K29" i="1"/>
  <c r="J29" i="1"/>
  <c r="N28" i="1"/>
  <c r="M28" i="1"/>
  <c r="L28" i="1"/>
  <c r="K28" i="1"/>
  <c r="H28" i="1"/>
  <c r="N27" i="1"/>
  <c r="M27" i="1"/>
  <c r="L27" i="1"/>
  <c r="K27" i="1"/>
  <c r="H27" i="1"/>
  <c r="G27" i="1"/>
  <c r="F27" i="1"/>
  <c r="E27" i="1"/>
</calcChain>
</file>

<file path=xl/sharedStrings.xml><?xml version="1.0" encoding="utf-8"?>
<sst xmlns="http://schemas.openxmlformats.org/spreadsheetml/2006/main" count="110" uniqueCount="61">
  <si>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</si>
  <si>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</si>
  <si>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</si>
  <si>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</si>
  <si>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</si>
  <si>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</si>
  <si>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</si>
  <si>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</si>
  <si>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</si>
  <si>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</si>
  <si>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</si>
  <si>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</si>
  <si>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</si>
  <si>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</si>
  <si>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</si>
  <si>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</si>
  <si>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</si>
  <si>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</si>
  <si>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</si>
  <si>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</si>
  <si>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</si>
  <si>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</si>
  <si>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</si>
  <si>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</si>
  <si>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</si>
  <si>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</si>
  <si>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</si>
  <si>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</si>
  <si>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</si>
  <si>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</si>
  <si>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</si>
  <si>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</si>
  <si>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</si>
  <si>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</si>
  <si>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</si>
  <si>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</si>
  <si>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</si>
  <si>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</si>
  <si>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</si>
  <si>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</si>
  <si>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</si>
  <si>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</si>
  <si>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</si>
  <si>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</si>
  <si>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</si>
  <si>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</si>
  <si>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</si>
  <si>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</si>
  <si>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</si>
  <si>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</si>
  <si>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</si>
  <si>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</si>
  <si>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</si>
  <si>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</si>
  <si>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</si>
  <si>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 xml:space="preserve">N:P: ratio of dissolved N to dissolved P.  N:P &gt; 16:1 suggests P limitation; N:P &lt; 16:1 indicates N limitation </t>
  </si>
  <si>
    <t>TSS--Suspended sediment in mg/L</t>
  </si>
  <si>
    <t>Bacteria in fecal coliform colonies per 100 mL (no data 1/21)</t>
  </si>
  <si>
    <t>College Creek Alliance Water Quality Survey, July 2023</t>
  </si>
  <si>
    <t>n/a</t>
  </si>
  <si>
    <t>Secchi reading in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</si>
</sst>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7" zoomScale="115" zoomScaleNormal="115" workbookViewId="0">
      <selection activeCell="T24" sqref="T24"/>
    </sheetView>
  </sheetViews>
  <sheetFormatPr defaultColWidth="8.85546875" defaultRowHeight="15" x14ac:dyDescent="0.25"/>
  <cols>
    <col min="2" max="2" width="13.28515625" customWidth="1"/>
    <col min="3" max="3" width="8.7109375" customWidth="1"/>
    <col min="4" max="5" width="6.5703125" customWidth="1"/>
    <col min="6" max="6" width="6" customWidth="1"/>
    <col min="7" max="7" width="5.5703125" customWidth="1"/>
    <col min="8" max="8" width="4.7109375" customWidth="1"/>
    <col min="9" max="9" width="5.42578125" customWidth="1"/>
    <col min="10" max="10" width="5.7109375" customWidth="1"/>
  </cols>
  <sheetData>
    <row r="1" spans="1:19" x14ac:dyDescent="0.25">
      <c r="A1" s="1" t="s">
        <v>58</v>
      </c>
    </row>
    <row r="2" spans="1:19" x14ac:dyDescent="0.25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9" x14ac:dyDescent="0.25">
      <c r="A3" s="4">
        <v>1</v>
      </c>
      <c r="B3" s="5" t="s">
        <v>17</v>
      </c>
      <c r="C3" s="5" t="s">
        <v>18</v>
      </c>
      <c r="D3" s="6">
        <v>45130</v>
      </c>
      <c r="E3" s="7">
        <v>26</v>
      </c>
      <c r="F3" s="8">
        <v>119</v>
      </c>
      <c r="G3" s="9">
        <v>7.13</v>
      </c>
      <c r="H3" s="8">
        <v>88</v>
      </c>
      <c r="I3" s="8" t="s">
        <v>59</v>
      </c>
      <c r="J3" s="9">
        <v>6.91</v>
      </c>
      <c r="K3" s="10">
        <v>32.59259259259558</v>
      </c>
      <c r="L3" s="11">
        <v>1.7911703703703703</v>
      </c>
      <c r="M3" s="11">
        <v>1.3715999999999999</v>
      </c>
      <c r="N3" s="10">
        <v>2.7235999999999998</v>
      </c>
      <c r="O3" s="10">
        <v>3.2625000000000002</v>
      </c>
      <c r="P3" s="12">
        <f>+(N3+O3)/M3</f>
        <v>4.3643190434529027</v>
      </c>
      <c r="Q3" s="8">
        <v>18</v>
      </c>
      <c r="R3" s="8"/>
      <c r="S3" s="8"/>
    </row>
    <row r="4" spans="1:19" x14ac:dyDescent="0.25">
      <c r="A4" s="4">
        <v>2</v>
      </c>
      <c r="B4" s="5" t="s">
        <v>19</v>
      </c>
      <c r="C4" s="5" t="s">
        <v>18</v>
      </c>
      <c r="D4" s="6">
        <v>45130</v>
      </c>
      <c r="E4" s="7">
        <v>24.8</v>
      </c>
      <c r="F4" s="8">
        <v>141</v>
      </c>
      <c r="G4" s="9">
        <v>6.42</v>
      </c>
      <c r="H4" s="8">
        <v>78</v>
      </c>
      <c r="I4" s="8" t="s">
        <v>59</v>
      </c>
      <c r="J4" s="9">
        <v>6.76</v>
      </c>
      <c r="K4" s="10">
        <v>35.333333333333883</v>
      </c>
      <c r="L4" s="11">
        <v>1.6459200000000003</v>
      </c>
      <c r="M4" s="11">
        <v>0.60959999999999992</v>
      </c>
      <c r="N4" s="10">
        <v>5.5091000000000001</v>
      </c>
      <c r="O4" s="10">
        <v>0.52200000000000002</v>
      </c>
      <c r="P4" s="12">
        <f t="shared" ref="P4:P26" si="0">+(N4+O4)/M4</f>
        <v>9.8935367454068253</v>
      </c>
      <c r="Q4" s="8">
        <v>23</v>
      </c>
      <c r="R4" s="8"/>
      <c r="S4" s="8"/>
    </row>
    <row r="5" spans="1:19" x14ac:dyDescent="0.25">
      <c r="A5" s="4">
        <v>3</v>
      </c>
      <c r="B5" s="5" t="s">
        <v>20</v>
      </c>
      <c r="C5" s="5" t="s">
        <v>18</v>
      </c>
      <c r="D5" s="6">
        <v>45130</v>
      </c>
      <c r="E5" s="7">
        <v>24.2</v>
      </c>
      <c r="F5" s="8">
        <v>208</v>
      </c>
      <c r="G5" s="11">
        <v>6.49</v>
      </c>
      <c r="H5" s="8">
        <v>78</v>
      </c>
      <c r="I5" s="8" t="s">
        <v>59</v>
      </c>
      <c r="J5" s="9">
        <v>6.84</v>
      </c>
      <c r="K5" s="10">
        <v>33.488372093023699</v>
      </c>
      <c r="L5" s="11">
        <v>1.5594418604651161</v>
      </c>
      <c r="M5" s="11">
        <v>1.7271999999999998</v>
      </c>
      <c r="N5" s="10">
        <v>6.0661999999999994</v>
      </c>
      <c r="O5" s="10">
        <v>5.742</v>
      </c>
      <c r="P5" s="12">
        <f t="shared" si="0"/>
        <v>6.8366141732283463</v>
      </c>
      <c r="Q5" s="8">
        <v>20</v>
      </c>
      <c r="R5" s="8"/>
      <c r="S5" s="8"/>
    </row>
    <row r="6" spans="1:19" x14ac:dyDescent="0.25">
      <c r="A6" s="4">
        <v>4</v>
      </c>
      <c r="B6" s="5" t="s">
        <v>21</v>
      </c>
      <c r="C6" s="5" t="s">
        <v>22</v>
      </c>
      <c r="D6" s="6">
        <v>45130</v>
      </c>
      <c r="E6" s="7">
        <v>28.5</v>
      </c>
      <c r="F6" s="8">
        <v>222</v>
      </c>
      <c r="G6" s="9">
        <v>9.1199999999999992</v>
      </c>
      <c r="H6" s="8">
        <v>118</v>
      </c>
      <c r="I6" s="8" t="s">
        <v>59</v>
      </c>
      <c r="J6" s="9">
        <v>7.95</v>
      </c>
      <c r="K6" s="10">
        <v>7.1428571428563554</v>
      </c>
      <c r="L6" s="11">
        <v>0.89625714285714297</v>
      </c>
      <c r="M6" s="11">
        <v>0.254</v>
      </c>
      <c r="N6" s="10">
        <v>0.68089999999999995</v>
      </c>
      <c r="O6" s="10">
        <v>0.65250000000000008</v>
      </c>
      <c r="P6" s="12">
        <f t="shared" si="0"/>
        <v>5.2496062992125987</v>
      </c>
      <c r="Q6" s="8">
        <v>63</v>
      </c>
      <c r="R6" s="8"/>
      <c r="S6" s="8"/>
    </row>
    <row r="7" spans="1:19" x14ac:dyDescent="0.25">
      <c r="A7" s="4">
        <v>5</v>
      </c>
      <c r="B7" s="5" t="s">
        <v>23</v>
      </c>
      <c r="C7" s="5" t="s">
        <v>22</v>
      </c>
      <c r="D7" s="6">
        <v>45130</v>
      </c>
      <c r="E7" s="7">
        <v>27.1</v>
      </c>
      <c r="F7" s="8">
        <v>37</v>
      </c>
      <c r="G7" s="9">
        <v>7</v>
      </c>
      <c r="H7" s="8">
        <v>88</v>
      </c>
      <c r="I7" s="8" t="s">
        <v>59</v>
      </c>
      <c r="J7" s="9">
        <v>7.01</v>
      </c>
      <c r="K7" s="10">
        <v>30.999999999998806</v>
      </c>
      <c r="L7" s="11">
        <v>2.8549599999999997</v>
      </c>
      <c r="M7" s="11">
        <v>1.016</v>
      </c>
      <c r="N7" s="10">
        <v>1.238</v>
      </c>
      <c r="O7" s="10">
        <v>1.9575</v>
      </c>
      <c r="P7" s="12">
        <f t="shared" si="0"/>
        <v>3.1451771653543306</v>
      </c>
      <c r="Q7" s="8">
        <v>27</v>
      </c>
      <c r="R7" s="8"/>
      <c r="S7" s="8"/>
    </row>
    <row r="8" spans="1:19" x14ac:dyDescent="0.25">
      <c r="A8" s="4">
        <v>6</v>
      </c>
      <c r="B8" s="5" t="s">
        <v>24</v>
      </c>
      <c r="C8" s="5" t="s">
        <v>18</v>
      </c>
      <c r="D8" s="6">
        <v>45130</v>
      </c>
      <c r="E8" s="7">
        <v>25.7</v>
      </c>
      <c r="F8" s="8">
        <v>221</v>
      </c>
      <c r="G8" s="9">
        <v>6.52</v>
      </c>
      <c r="H8" s="8">
        <v>80</v>
      </c>
      <c r="I8" s="8" t="s">
        <v>59</v>
      </c>
      <c r="J8" s="9">
        <v>7.04</v>
      </c>
      <c r="K8" s="10">
        <v>18.39999999999975</v>
      </c>
      <c r="L8" s="11">
        <v>1.016</v>
      </c>
      <c r="M8" s="11">
        <v>0.91439999999999999</v>
      </c>
      <c r="N8" s="10">
        <v>9.7182999999999993</v>
      </c>
      <c r="O8" s="10">
        <v>2.0880000000000001</v>
      </c>
      <c r="P8" s="12">
        <f t="shared" si="0"/>
        <v>12.91152668416448</v>
      </c>
      <c r="Q8" s="8">
        <v>32</v>
      </c>
      <c r="R8" s="8"/>
      <c r="S8" s="8"/>
    </row>
    <row r="9" spans="1:19" x14ac:dyDescent="0.25">
      <c r="A9" s="4">
        <v>7</v>
      </c>
      <c r="B9" s="5" t="s">
        <v>25</v>
      </c>
      <c r="C9" s="5" t="s">
        <v>18</v>
      </c>
      <c r="D9" s="6">
        <v>45130</v>
      </c>
      <c r="E9" s="7">
        <v>24.3</v>
      </c>
      <c r="F9" s="8">
        <v>303</v>
      </c>
      <c r="G9" s="9">
        <v>6.65</v>
      </c>
      <c r="H9" s="8">
        <v>80</v>
      </c>
      <c r="I9" s="8" t="s">
        <v>59</v>
      </c>
      <c r="J9" s="9">
        <v>7.1</v>
      </c>
      <c r="K9" s="10">
        <v>82.499999999996461</v>
      </c>
      <c r="L9" s="11">
        <v>2.6797</v>
      </c>
      <c r="M9" s="11">
        <v>1.8795999999999999</v>
      </c>
      <c r="N9" s="10">
        <v>42.7729</v>
      </c>
      <c r="O9" s="10">
        <v>10.048500000000001</v>
      </c>
      <c r="P9" s="12">
        <f t="shared" si="0"/>
        <v>28.102468610342626</v>
      </c>
      <c r="Q9" s="8">
        <v>7</v>
      </c>
      <c r="R9" s="8"/>
      <c r="S9" s="8"/>
    </row>
    <row r="10" spans="1:19" x14ac:dyDescent="0.25">
      <c r="A10" s="4">
        <v>8</v>
      </c>
      <c r="B10" s="5" t="s">
        <v>26</v>
      </c>
      <c r="C10" s="5" t="s">
        <v>22</v>
      </c>
      <c r="D10" s="6">
        <v>45130</v>
      </c>
      <c r="E10" s="7">
        <v>29.4</v>
      </c>
      <c r="F10" s="8">
        <v>252</v>
      </c>
      <c r="G10" s="9">
        <v>8.2899999999999991</v>
      </c>
      <c r="H10" s="8">
        <v>109</v>
      </c>
      <c r="I10" s="8" t="s">
        <v>59</v>
      </c>
      <c r="J10" s="9">
        <v>7.55</v>
      </c>
      <c r="K10" s="10">
        <v>7.0769230769229807</v>
      </c>
      <c r="L10" s="11">
        <v>0.84718769230769242</v>
      </c>
      <c r="M10" s="11">
        <v>0.20319999999999999</v>
      </c>
      <c r="N10" s="10">
        <v>1.7331999999999999</v>
      </c>
      <c r="O10" s="10">
        <v>0.65250000000000008</v>
      </c>
      <c r="P10" s="12">
        <f t="shared" si="0"/>
        <v>11.740649606299213</v>
      </c>
      <c r="Q10" s="8">
        <v>58</v>
      </c>
      <c r="R10" s="8"/>
      <c r="S10" s="8"/>
    </row>
    <row r="11" spans="1:19" x14ac:dyDescent="0.25">
      <c r="A11" s="4">
        <v>9</v>
      </c>
      <c r="B11" s="5" t="s">
        <v>27</v>
      </c>
      <c r="C11" s="5" t="s">
        <v>28</v>
      </c>
      <c r="D11" s="6">
        <v>45130</v>
      </c>
      <c r="E11" s="7">
        <v>27</v>
      </c>
      <c r="F11" s="8">
        <v>2398</v>
      </c>
      <c r="G11" s="9">
        <v>7.02</v>
      </c>
      <c r="H11" s="8">
        <v>90</v>
      </c>
      <c r="I11" s="8" t="s">
        <v>59</v>
      </c>
      <c r="J11" s="9">
        <v>7.21</v>
      </c>
      <c r="K11" s="10">
        <v>47.142857142855121</v>
      </c>
      <c r="L11" s="11">
        <v>2.6778857142857144</v>
      </c>
      <c r="M11" s="11">
        <v>3.2003999999999997</v>
      </c>
      <c r="N11" s="10">
        <v>1.4855999999999998</v>
      </c>
      <c r="O11" s="10">
        <v>2.0880000000000001</v>
      </c>
      <c r="P11" s="12">
        <f t="shared" si="0"/>
        <v>1.116610423697038</v>
      </c>
      <c r="Q11" s="8">
        <v>17</v>
      </c>
      <c r="R11" s="8"/>
      <c r="S11" s="8"/>
    </row>
    <row r="12" spans="1:19" x14ac:dyDescent="0.25">
      <c r="A12" s="4">
        <v>10</v>
      </c>
      <c r="B12" s="5" t="s">
        <v>29</v>
      </c>
      <c r="C12" s="5" t="s">
        <v>28</v>
      </c>
      <c r="D12" s="6">
        <v>45130</v>
      </c>
      <c r="E12" s="7">
        <v>29.2</v>
      </c>
      <c r="F12" s="8">
        <v>4660</v>
      </c>
      <c r="G12" s="9">
        <v>6.21</v>
      </c>
      <c r="H12" s="8">
        <v>82</v>
      </c>
      <c r="I12" s="8" t="s">
        <v>59</v>
      </c>
      <c r="J12" s="9">
        <v>7.24</v>
      </c>
      <c r="K12" s="10">
        <v>27.058823529411395</v>
      </c>
      <c r="L12" s="11">
        <v>1.2072470588235291</v>
      </c>
      <c r="M12" s="11">
        <v>0.86359999999999992</v>
      </c>
      <c r="N12" s="10">
        <v>6.1899999999999997E-2</v>
      </c>
      <c r="O12" s="10">
        <v>0.26100000000000001</v>
      </c>
      <c r="P12" s="12">
        <f t="shared" si="0"/>
        <v>0.37389995368226037</v>
      </c>
      <c r="Q12" s="8">
        <v>35</v>
      </c>
      <c r="R12" s="8"/>
      <c r="S12" s="8"/>
    </row>
    <row r="13" spans="1:19" x14ac:dyDescent="0.25">
      <c r="A13" s="4">
        <v>11</v>
      </c>
      <c r="B13" s="5" t="s">
        <v>30</v>
      </c>
      <c r="C13" s="5" t="s">
        <v>22</v>
      </c>
      <c r="D13" s="6">
        <v>45130</v>
      </c>
      <c r="E13" s="7">
        <v>28.6</v>
      </c>
      <c r="F13" s="8">
        <v>214</v>
      </c>
      <c r="G13" s="9">
        <v>6.91</v>
      </c>
      <c r="H13" s="8">
        <v>89</v>
      </c>
      <c r="I13" s="8" t="s">
        <v>59</v>
      </c>
      <c r="J13" s="9">
        <v>7.61</v>
      </c>
      <c r="K13" s="10">
        <v>4.1999999999990933</v>
      </c>
      <c r="L13" s="11">
        <v>0.40030399999999999</v>
      </c>
      <c r="M13" s="11">
        <v>0.1016</v>
      </c>
      <c r="N13" s="10">
        <v>0</v>
      </c>
      <c r="O13" s="10">
        <v>0</v>
      </c>
      <c r="P13" s="12">
        <f t="shared" si="0"/>
        <v>0</v>
      </c>
      <c r="Q13" s="8">
        <v>120</v>
      </c>
      <c r="R13" s="8"/>
      <c r="S13" s="8"/>
    </row>
    <row r="14" spans="1:19" x14ac:dyDescent="0.25">
      <c r="A14" s="4">
        <v>12</v>
      </c>
      <c r="B14" s="5" t="s">
        <v>31</v>
      </c>
      <c r="C14" s="5" t="s">
        <v>22</v>
      </c>
      <c r="D14" s="6">
        <v>45130</v>
      </c>
      <c r="E14" s="7">
        <v>29</v>
      </c>
      <c r="F14" s="8">
        <v>160</v>
      </c>
      <c r="G14" s="9">
        <v>8.59</v>
      </c>
      <c r="H14" s="8">
        <v>112</v>
      </c>
      <c r="I14" s="8" t="s">
        <v>59</v>
      </c>
      <c r="J14" s="9">
        <v>8.1199999999999992</v>
      </c>
      <c r="K14" s="10">
        <v>2.3999999999997357</v>
      </c>
      <c r="L14" s="11">
        <v>0.23571199999999998</v>
      </c>
      <c r="M14" s="11">
        <v>5.0799999999999998E-2</v>
      </c>
      <c r="N14" s="10">
        <v>0</v>
      </c>
      <c r="O14" s="10">
        <v>0</v>
      </c>
      <c r="P14" s="12">
        <f t="shared" si="0"/>
        <v>0</v>
      </c>
      <c r="Q14" s="8">
        <v>120</v>
      </c>
      <c r="R14" s="8"/>
      <c r="S14" s="8"/>
    </row>
    <row r="15" spans="1:19" x14ac:dyDescent="0.25">
      <c r="A15" s="4">
        <v>13</v>
      </c>
      <c r="B15" s="5" t="s">
        <v>32</v>
      </c>
      <c r="C15" s="5" t="s">
        <v>28</v>
      </c>
      <c r="D15" s="6">
        <v>45130</v>
      </c>
      <c r="E15" s="7">
        <v>28.4</v>
      </c>
      <c r="F15" s="8">
        <v>3397</v>
      </c>
      <c r="G15" s="9">
        <v>7.69</v>
      </c>
      <c r="H15" s="8">
        <v>99</v>
      </c>
      <c r="I15" s="8" t="s">
        <v>59</v>
      </c>
      <c r="J15" s="9">
        <v>7.59</v>
      </c>
      <c r="K15" s="10">
        <v>29.999999999995218</v>
      </c>
      <c r="L15" s="11">
        <v>2.1606933333333331</v>
      </c>
      <c r="M15" s="11">
        <v>3.7591999999999999</v>
      </c>
      <c r="N15" s="10">
        <v>0.86659999999999993</v>
      </c>
      <c r="O15" s="10">
        <v>1.044</v>
      </c>
      <c r="P15" s="12">
        <f t="shared" si="0"/>
        <v>0.50824643541178982</v>
      </c>
      <c r="Q15" s="8">
        <v>27</v>
      </c>
      <c r="R15" s="8"/>
      <c r="S15" s="8"/>
    </row>
    <row r="16" spans="1:19" x14ac:dyDescent="0.25">
      <c r="A16" s="4">
        <v>14</v>
      </c>
      <c r="B16" s="5" t="s">
        <v>33</v>
      </c>
      <c r="C16" s="5" t="s">
        <v>28</v>
      </c>
      <c r="D16" s="6">
        <v>45130</v>
      </c>
      <c r="E16" s="7">
        <v>27.6</v>
      </c>
      <c r="F16" s="8">
        <v>866</v>
      </c>
      <c r="G16" s="9">
        <v>7.44</v>
      </c>
      <c r="H16" s="8">
        <v>94</v>
      </c>
      <c r="I16" s="8" t="s">
        <v>59</v>
      </c>
      <c r="J16" s="9">
        <v>7.57</v>
      </c>
      <c r="K16" s="10">
        <v>34.499999999999531</v>
      </c>
      <c r="L16" s="11">
        <v>1.9964399999999998</v>
      </c>
      <c r="M16" s="11">
        <v>4.8259999999999996</v>
      </c>
      <c r="N16" s="10">
        <v>4.8900999999999994</v>
      </c>
      <c r="O16" s="10">
        <v>2.4795000000000003</v>
      </c>
      <c r="P16" s="12">
        <f t="shared" si="0"/>
        <v>1.52706174886034</v>
      </c>
      <c r="Q16" s="8">
        <v>15</v>
      </c>
      <c r="R16" s="8"/>
      <c r="S16" s="8"/>
    </row>
    <row r="17" spans="1:19" x14ac:dyDescent="0.25">
      <c r="A17" s="4">
        <v>15</v>
      </c>
      <c r="B17" s="5" t="s">
        <v>34</v>
      </c>
      <c r="C17" s="5" t="s">
        <v>18</v>
      </c>
      <c r="D17" s="6">
        <v>45130</v>
      </c>
      <c r="E17" s="7">
        <v>23.8</v>
      </c>
      <c r="F17" s="8">
        <v>324</v>
      </c>
      <c r="G17" s="9">
        <v>6.64</v>
      </c>
      <c r="H17" s="8">
        <v>78</v>
      </c>
      <c r="I17" s="8" t="s">
        <v>59</v>
      </c>
      <c r="J17" s="9">
        <v>7.37</v>
      </c>
      <c r="K17" s="10">
        <v>5.4999999999990248</v>
      </c>
      <c r="L17" s="11">
        <v>0.49276000000000009</v>
      </c>
      <c r="M17" s="11">
        <v>1.016</v>
      </c>
      <c r="N17" s="10">
        <v>10.027799999999999</v>
      </c>
      <c r="O17" s="10">
        <v>0.39150000000000001</v>
      </c>
      <c r="P17" s="12">
        <f t="shared" si="0"/>
        <v>10.255216535433071</v>
      </c>
      <c r="Q17" s="8">
        <v>61</v>
      </c>
      <c r="R17" s="8"/>
      <c r="S17" s="8"/>
    </row>
    <row r="18" spans="1:19" x14ac:dyDescent="0.25">
      <c r="A18" s="4">
        <v>16</v>
      </c>
      <c r="B18" s="5" t="s">
        <v>35</v>
      </c>
      <c r="C18" s="5" t="s">
        <v>22</v>
      </c>
      <c r="D18" s="6">
        <v>45130</v>
      </c>
      <c r="E18" s="7">
        <v>28</v>
      </c>
      <c r="F18" s="8">
        <v>942</v>
      </c>
      <c r="G18" s="9">
        <v>7.9</v>
      </c>
      <c r="H18" s="8">
        <v>101</v>
      </c>
      <c r="I18" s="8" t="s">
        <v>59</v>
      </c>
      <c r="J18" s="9">
        <v>7.91</v>
      </c>
      <c r="K18" s="10">
        <v>24.500000000000632</v>
      </c>
      <c r="L18" s="11">
        <v>1.69164</v>
      </c>
      <c r="M18" s="11">
        <v>5.2831999999999999</v>
      </c>
      <c r="N18" s="10">
        <v>1.4237</v>
      </c>
      <c r="O18" s="10">
        <v>0.39150000000000001</v>
      </c>
      <c r="P18" s="12">
        <f t="shared" si="0"/>
        <v>0.34357964869775892</v>
      </c>
      <c r="Q18" s="8">
        <v>21</v>
      </c>
      <c r="R18" s="8"/>
      <c r="S18" s="8"/>
    </row>
    <row r="19" spans="1:19" x14ac:dyDescent="0.25">
      <c r="A19" s="4">
        <v>17</v>
      </c>
      <c r="B19" s="5" t="s">
        <v>36</v>
      </c>
      <c r="C19" s="5" t="s">
        <v>22</v>
      </c>
      <c r="D19" s="6">
        <v>45130</v>
      </c>
      <c r="E19" s="7">
        <v>28.9</v>
      </c>
      <c r="F19" s="8">
        <v>260</v>
      </c>
      <c r="G19" s="9">
        <v>7.69</v>
      </c>
      <c r="H19" s="8">
        <v>100</v>
      </c>
      <c r="I19" s="8" t="s">
        <v>59</v>
      </c>
      <c r="J19" s="9">
        <v>7.66</v>
      </c>
      <c r="K19" s="10">
        <v>9.6666666666678225</v>
      </c>
      <c r="L19" s="11">
        <v>0.87037333333333344</v>
      </c>
      <c r="M19" s="11">
        <v>0.91439999999999999</v>
      </c>
      <c r="N19" s="10">
        <v>0</v>
      </c>
      <c r="O19" s="10">
        <v>0.39150000000000001</v>
      </c>
      <c r="P19" s="12">
        <f t="shared" si="0"/>
        <v>0.42814960629921262</v>
      </c>
      <c r="Q19" s="8">
        <v>48</v>
      </c>
      <c r="R19" s="8"/>
      <c r="S19" s="8"/>
    </row>
    <row r="20" spans="1:19" x14ac:dyDescent="0.25">
      <c r="A20" s="4">
        <v>18</v>
      </c>
      <c r="B20" s="5" t="s">
        <v>37</v>
      </c>
      <c r="C20" s="5" t="s">
        <v>18</v>
      </c>
      <c r="D20" s="6">
        <v>45130</v>
      </c>
      <c r="E20" s="7">
        <v>27.3</v>
      </c>
      <c r="F20" s="8">
        <v>844</v>
      </c>
      <c r="G20" s="9">
        <v>7.33</v>
      </c>
      <c r="H20" s="8">
        <v>93</v>
      </c>
      <c r="I20" s="8" t="s">
        <v>59</v>
      </c>
      <c r="J20" s="9">
        <v>7.75</v>
      </c>
      <c r="K20" s="10">
        <v>32.999999999998586</v>
      </c>
      <c r="L20" s="11">
        <v>1.7576799999999997</v>
      </c>
      <c r="M20" s="11">
        <v>4.7751999999999999</v>
      </c>
      <c r="N20" s="10">
        <v>2.9093</v>
      </c>
      <c r="O20" s="10">
        <v>0.65250000000000008</v>
      </c>
      <c r="P20" s="12">
        <f t="shared" si="0"/>
        <v>0.74589545987602612</v>
      </c>
      <c r="Q20" s="8">
        <v>22</v>
      </c>
      <c r="R20" s="8"/>
      <c r="S20" s="8"/>
    </row>
    <row r="21" spans="1:19" x14ac:dyDescent="0.25">
      <c r="A21" s="4">
        <v>19</v>
      </c>
      <c r="B21" s="5" t="s">
        <v>38</v>
      </c>
      <c r="C21" s="5" t="s">
        <v>28</v>
      </c>
      <c r="D21" s="6">
        <v>45130</v>
      </c>
      <c r="E21" s="7">
        <v>29.6</v>
      </c>
      <c r="F21" s="8">
        <v>478</v>
      </c>
      <c r="G21" s="9">
        <v>8.92</v>
      </c>
      <c r="H21" s="8">
        <v>118</v>
      </c>
      <c r="I21" s="8" t="s">
        <v>59</v>
      </c>
      <c r="J21" s="9">
        <v>7.59</v>
      </c>
      <c r="K21" s="10">
        <v>7.2000000000009834</v>
      </c>
      <c r="L21" s="11">
        <v>1.349248</v>
      </c>
      <c r="M21" s="11">
        <v>1.3715999999999999</v>
      </c>
      <c r="N21" s="10">
        <v>0</v>
      </c>
      <c r="O21" s="10">
        <v>0.1305</v>
      </c>
      <c r="P21" s="12">
        <f t="shared" si="0"/>
        <v>9.514435695538058E-2</v>
      </c>
      <c r="Q21" s="8">
        <v>35</v>
      </c>
      <c r="R21" s="8"/>
      <c r="S21" s="8"/>
    </row>
    <row r="22" spans="1:19" x14ac:dyDescent="0.25">
      <c r="A22" s="4">
        <v>20</v>
      </c>
      <c r="B22" s="5" t="s">
        <v>39</v>
      </c>
      <c r="C22" s="5" t="s">
        <v>22</v>
      </c>
      <c r="D22" s="6">
        <v>45130</v>
      </c>
      <c r="E22" s="7">
        <v>30.3</v>
      </c>
      <c r="F22" s="8">
        <v>194</v>
      </c>
      <c r="G22" s="9">
        <v>8.18</v>
      </c>
      <c r="H22" s="8">
        <v>110</v>
      </c>
      <c r="I22" s="8" t="s">
        <v>59</v>
      </c>
      <c r="J22" s="9">
        <v>7.75</v>
      </c>
      <c r="K22" s="10">
        <v>6.3333333333333766</v>
      </c>
      <c r="L22" s="11">
        <v>0.99906666666666666</v>
      </c>
      <c r="M22" s="11">
        <v>0.20319999999999999</v>
      </c>
      <c r="N22" s="10">
        <v>0</v>
      </c>
      <c r="O22" s="10">
        <v>0.65250000000000008</v>
      </c>
      <c r="P22" s="12">
        <f t="shared" si="0"/>
        <v>3.2111220472440949</v>
      </c>
      <c r="Q22" s="8">
        <v>56</v>
      </c>
      <c r="R22" s="8"/>
      <c r="S22" s="8"/>
    </row>
    <row r="23" spans="1:19" x14ac:dyDescent="0.25">
      <c r="A23" s="4">
        <v>21</v>
      </c>
      <c r="B23" s="5" t="s">
        <v>40</v>
      </c>
      <c r="C23" s="5" t="s">
        <v>18</v>
      </c>
      <c r="D23" s="6">
        <v>45130</v>
      </c>
      <c r="E23" s="7">
        <v>23.1</v>
      </c>
      <c r="F23" s="8">
        <v>86</v>
      </c>
      <c r="G23" s="9">
        <v>8.1</v>
      </c>
      <c r="H23" s="8">
        <v>94</v>
      </c>
      <c r="I23" s="8" t="s">
        <v>59</v>
      </c>
      <c r="J23" s="9">
        <v>6.44</v>
      </c>
      <c r="K23" s="10">
        <v>6.1999999999997613</v>
      </c>
      <c r="L23" s="11">
        <v>0.48361599999999999</v>
      </c>
      <c r="M23" s="11">
        <v>0.71119999999999994</v>
      </c>
      <c r="N23" s="10">
        <v>2.5997999999999997</v>
      </c>
      <c r="O23" s="10">
        <v>2.0880000000000001</v>
      </c>
      <c r="P23" s="12">
        <f t="shared" si="0"/>
        <v>6.5913948256467938</v>
      </c>
      <c r="Q23" s="8">
        <v>62</v>
      </c>
      <c r="R23" s="8"/>
      <c r="S23" s="8"/>
    </row>
    <row r="24" spans="1:19" x14ac:dyDescent="0.25">
      <c r="A24" s="4">
        <v>22</v>
      </c>
      <c r="B24" s="5" t="s">
        <v>41</v>
      </c>
      <c r="C24" s="5" t="s">
        <v>18</v>
      </c>
      <c r="D24" s="6">
        <v>45130</v>
      </c>
      <c r="E24" s="7">
        <v>23.2</v>
      </c>
      <c r="F24" s="8">
        <v>234</v>
      </c>
      <c r="G24" s="9">
        <v>7.57</v>
      </c>
      <c r="H24" s="8">
        <v>89</v>
      </c>
      <c r="I24" s="8" t="s">
        <v>59</v>
      </c>
      <c r="J24" s="9">
        <v>7.09</v>
      </c>
      <c r="K24" s="10">
        <v>14.000000000000362</v>
      </c>
      <c r="L24" s="11">
        <v>0.87956571428571417</v>
      </c>
      <c r="M24" s="11">
        <v>0.76200000000000001</v>
      </c>
      <c r="N24" s="10">
        <v>13.1228</v>
      </c>
      <c r="O24" s="10">
        <v>0.26100000000000001</v>
      </c>
      <c r="P24" s="12">
        <f t="shared" si="0"/>
        <v>17.564041994750653</v>
      </c>
      <c r="Q24" s="8">
        <v>31</v>
      </c>
      <c r="R24" s="8"/>
      <c r="S24" s="8"/>
    </row>
    <row r="25" spans="1:19" x14ac:dyDescent="0.25">
      <c r="A25" s="4">
        <v>23</v>
      </c>
      <c r="B25" s="5" t="s">
        <v>38</v>
      </c>
      <c r="C25" s="5" t="s">
        <v>28</v>
      </c>
      <c r="D25" s="6">
        <v>45130</v>
      </c>
      <c r="E25" s="7">
        <v>28.9</v>
      </c>
      <c r="F25" s="8">
        <v>1514</v>
      </c>
      <c r="G25" s="9">
        <v>7.43</v>
      </c>
      <c r="H25" s="8">
        <v>97</v>
      </c>
      <c r="I25" s="8" t="s">
        <v>59</v>
      </c>
      <c r="J25" s="9">
        <v>7.29</v>
      </c>
      <c r="K25" s="10">
        <v>30.000000000001137</v>
      </c>
      <c r="L25" s="11">
        <v>1.91516</v>
      </c>
      <c r="M25" s="11">
        <v>1.1683999999999999</v>
      </c>
      <c r="N25" s="10">
        <v>0.55709999999999993</v>
      </c>
      <c r="O25" s="10">
        <v>0</v>
      </c>
      <c r="P25" s="12">
        <f t="shared" si="0"/>
        <v>0.47680588839438548</v>
      </c>
      <c r="Q25" s="8">
        <v>36</v>
      </c>
      <c r="R25" s="8"/>
      <c r="S25" s="8"/>
    </row>
    <row r="26" spans="1:19" x14ac:dyDescent="0.25">
      <c r="A26" s="4">
        <v>24</v>
      </c>
      <c r="B26" s="5" t="s">
        <v>42</v>
      </c>
      <c r="C26" s="5" t="s">
        <v>18</v>
      </c>
      <c r="D26" s="6">
        <v>45130</v>
      </c>
      <c r="E26" s="7">
        <v>27.4</v>
      </c>
      <c r="F26" s="8">
        <v>1548</v>
      </c>
      <c r="G26" s="9">
        <v>7.25</v>
      </c>
      <c r="H26" s="8">
        <v>92</v>
      </c>
      <c r="I26" s="8" t="s">
        <v>59</v>
      </c>
      <c r="J26" s="9">
        <v>8.17</v>
      </c>
      <c r="K26" s="10">
        <v>5.5000000000000604</v>
      </c>
      <c r="L26" s="11">
        <v>0.25196800000000003</v>
      </c>
      <c r="M26" s="11">
        <v>5.1307999999999998</v>
      </c>
      <c r="N26" s="10">
        <v>11.760999999999999</v>
      </c>
      <c r="O26" s="10">
        <v>3.915</v>
      </c>
      <c r="P26" s="12">
        <f t="shared" si="0"/>
        <v>3.0552740313401419</v>
      </c>
      <c r="Q26" s="8">
        <v>120</v>
      </c>
      <c r="R26" s="8"/>
      <c r="S26" s="8"/>
    </row>
    <row r="27" spans="1:19" x14ac:dyDescent="0.25">
      <c r="B27" s="1" t="s">
        <v>43</v>
      </c>
      <c r="D27" s="6"/>
      <c r="E27" s="13">
        <f>AVERAGE(E3:E26)</f>
        <v>27.095833333333331</v>
      </c>
      <c r="F27" s="14">
        <f>AVERAGE(F3:F26)</f>
        <v>817.58333333333337</v>
      </c>
      <c r="G27" s="15">
        <f>AVERAGE(G3:G26)</f>
        <v>7.4370833333333328</v>
      </c>
      <c r="H27" s="14">
        <f>AVERAGE(H3:H26)</f>
        <v>94.041666666666671</v>
      </c>
      <c r="I27" s="8" t="s">
        <v>59</v>
      </c>
      <c r="J27" s="15">
        <f t="shared" ref="J27:Q27" si="1">AVERAGE(J3:J26)</f>
        <v>7.3966666666666656</v>
      </c>
      <c r="K27" s="13">
        <f t="shared" si="1"/>
        <v>22.280656621291225</v>
      </c>
      <c r="L27" s="15">
        <f t="shared" si="1"/>
        <v>1.3608332036136923</v>
      </c>
      <c r="M27" s="15">
        <f t="shared" si="1"/>
        <v>1.7547166666666667</v>
      </c>
      <c r="N27" s="13">
        <f t="shared" si="1"/>
        <v>5.0061625000000003</v>
      </c>
      <c r="O27" s="13">
        <f t="shared" si="1"/>
        <v>1.6530000000000005</v>
      </c>
      <c r="P27" s="14">
        <f t="shared" si="1"/>
        <v>5.3556808868229275</v>
      </c>
      <c r="Q27" s="14">
        <f t="shared" si="1"/>
        <v>44.75</v>
      </c>
      <c r="R27" s="8"/>
      <c r="S27" s="8"/>
    </row>
    <row r="28" spans="1:19" x14ac:dyDescent="0.25">
      <c r="B28" s="1" t="s">
        <v>44</v>
      </c>
      <c r="E28" s="13">
        <f>AVERAGE(E3,E4,E5,E8,E9,E17,E20,E23,E24)</f>
        <v>24.711111111111112</v>
      </c>
      <c r="F28" s="14">
        <f>AVERAGE(F3,F4,F5,F8,F9,F17,F20,F23,F24)</f>
        <v>275.55555555555554</v>
      </c>
      <c r="G28" s="15">
        <f>AVERAGE(G3,G4,G5,G8,G9,G17,G20,G23,G24)</f>
        <v>6.9833333333333334</v>
      </c>
      <c r="H28" s="14">
        <f t="shared" ref="H28:N28" si="2">AVERAGE(H3,H4,H5,H8,H9,H17,H20,H23,H24)</f>
        <v>84.222222222222229</v>
      </c>
      <c r="I28" s="8" t="s">
        <v>59</v>
      </c>
      <c r="J28" s="15">
        <f>AVERAGE(J3,J4,J5,J8,J9,J17,J20,J23,J24)</f>
        <v>7.0333333333333332</v>
      </c>
      <c r="K28" s="13">
        <f t="shared" si="2"/>
        <v>29.001588668771902</v>
      </c>
      <c r="L28" s="15">
        <f t="shared" si="2"/>
        <v>1.3673171050134669</v>
      </c>
      <c r="M28" s="15">
        <f t="shared" si="2"/>
        <v>1.5296444444444444</v>
      </c>
      <c r="N28" s="13">
        <f t="shared" si="2"/>
        <v>10.605533333333334</v>
      </c>
      <c r="O28" s="13">
        <f>AVERAGE(O3,O4,O5,O8,O9,O17,O20,O23,O24)</f>
        <v>2.7840000000000003</v>
      </c>
      <c r="P28" s="14">
        <f>AVERAGE(P3,P4,P5,P8,P9,P17,P20,P23,P24)</f>
        <v>10.807223785811301</v>
      </c>
      <c r="Q28" s="14">
        <f>AVERAGE(Q3,Q4,Q5,Q8,Q9,Q17,Q20,Q23,Q24)</f>
        <v>30.666666666666668</v>
      </c>
    </row>
    <row r="29" spans="1:19" x14ac:dyDescent="0.25">
      <c r="B29" s="1" t="s">
        <v>45</v>
      </c>
      <c r="E29" s="13">
        <f>AVERAGE(E6,E7,E10,E13,E14,E18,E19,E22)</f>
        <v>28.725000000000001</v>
      </c>
      <c r="F29" s="14">
        <f>AVERAGE(F6,F7,F10,F13,F14,F18,F19,F22)</f>
        <v>285.125</v>
      </c>
      <c r="G29" s="15">
        <f t="shared" ref="G29:P29" si="3">AVERAGE(G6,G7,G10,G13,G14,G18,G19,G22)</f>
        <v>7.9599999999999991</v>
      </c>
      <c r="H29" s="14">
        <f>AVERAGE(H6,H7,H10,H13,H14,H18,H19,H22)</f>
        <v>103.375</v>
      </c>
      <c r="I29" s="8" t="s">
        <v>59</v>
      </c>
      <c r="J29" s="15">
        <f t="shared" si="3"/>
        <v>7.6950000000000003</v>
      </c>
      <c r="K29" s="13">
        <f t="shared" si="3"/>
        <v>11.539972527472351</v>
      </c>
      <c r="L29" s="15">
        <f t="shared" si="3"/>
        <v>1.0994376043956045</v>
      </c>
      <c r="M29" s="15">
        <f t="shared" si="3"/>
        <v>1.0032999999999999</v>
      </c>
      <c r="N29" s="13">
        <f>AVERAGE(N6,N7,N10,N13,N14,N18,N19,N22)</f>
        <v>0.63447500000000001</v>
      </c>
      <c r="O29" s="13">
        <f t="shared" si="3"/>
        <v>0.58725000000000005</v>
      </c>
      <c r="P29" s="14">
        <f t="shared" si="3"/>
        <v>3.014785546638401</v>
      </c>
      <c r="Q29" s="14">
        <f>AVERAGE(Q6,Q7,Q10,Q13,Q14,Q18,Q19,Q22)</f>
        <v>64.125</v>
      </c>
    </row>
    <row r="30" spans="1:19" x14ac:dyDescent="0.25">
      <c r="B30" s="1" t="s">
        <v>46</v>
      </c>
      <c r="E30" s="13">
        <f>AVERAGE(E11,E12,E16,E15,E21,E25)</f>
        <v>28.450000000000003</v>
      </c>
      <c r="F30" s="14">
        <f>AVERAGE(F11,F12,F16,F15,F21,F25)</f>
        <v>2218.8333333333335</v>
      </c>
      <c r="G30" s="15">
        <f>AVERAGE(G11,G12,G16,G15,G21,G25)</f>
        <v>7.4516666666666671</v>
      </c>
      <c r="H30" s="14">
        <f t="shared" ref="H30:Q30" si="4">AVERAGE(H11,H12,H16,H15,H21,H25)</f>
        <v>96.666666666666671</v>
      </c>
      <c r="I30" s="8" t="s">
        <v>59</v>
      </c>
      <c r="J30" s="15">
        <f t="shared" si="4"/>
        <v>7.415</v>
      </c>
      <c r="K30" s="13">
        <f t="shared" si="4"/>
        <v>29.316946778710562</v>
      </c>
      <c r="L30" s="15">
        <f t="shared" si="4"/>
        <v>1.884445684407096</v>
      </c>
      <c r="M30" s="15">
        <f t="shared" si="4"/>
        <v>2.5315333333333334</v>
      </c>
      <c r="N30" s="13">
        <f t="shared" si="4"/>
        <v>1.3102166666666666</v>
      </c>
      <c r="O30" s="13">
        <f t="shared" si="4"/>
        <v>1.0004999999999999</v>
      </c>
      <c r="P30" s="14">
        <f t="shared" si="4"/>
        <v>0.68296146783353251</v>
      </c>
      <c r="Q30" s="14">
        <f t="shared" si="4"/>
        <v>27.5</v>
      </c>
    </row>
    <row r="32" spans="1:19" x14ac:dyDescent="0.25">
      <c r="B32" s="5" t="s">
        <v>47</v>
      </c>
      <c r="C32" s="5"/>
      <c r="D32" s="5"/>
      <c r="F32" s="5" t="s">
        <v>48</v>
      </c>
      <c r="G32" s="5"/>
      <c r="H32" s="5"/>
    </row>
    <row r="33" spans="2:8" x14ac:dyDescent="0.25">
      <c r="B33" s="5" t="s">
        <v>49</v>
      </c>
      <c r="C33" s="5"/>
      <c r="D33" s="5"/>
      <c r="E33" s="5"/>
      <c r="F33" s="5" t="s">
        <v>50</v>
      </c>
      <c r="G33" s="5"/>
      <c r="H33" s="5"/>
    </row>
    <row r="34" spans="2:8" x14ac:dyDescent="0.25">
      <c r="B34" s="5" t="s">
        <v>51</v>
      </c>
      <c r="C34" s="5"/>
      <c r="D34" s="5"/>
      <c r="E34" s="5"/>
      <c r="F34" s="5" t="s">
        <v>52</v>
      </c>
      <c r="G34" s="5"/>
      <c r="H34" s="5"/>
    </row>
    <row r="35" spans="2:8" x14ac:dyDescent="0.25">
      <c r="B35" s="5" t="s">
        <v>53</v>
      </c>
      <c r="C35" s="5"/>
      <c r="D35" s="5"/>
      <c r="E35" s="5"/>
      <c r="F35" s="5" t="s">
        <v>54</v>
      </c>
      <c r="G35" s="5"/>
      <c r="H35" s="5"/>
    </row>
    <row r="36" spans="2:8" x14ac:dyDescent="0.25">
      <c r="B36" s="5" t="s">
        <v>57</v>
      </c>
      <c r="C36" s="5"/>
      <c r="D36" s="5"/>
      <c r="E36" s="5"/>
      <c r="F36" s="5" t="s">
        <v>55</v>
      </c>
      <c r="G36" s="5"/>
      <c r="H36" s="5"/>
    </row>
    <row r="37" spans="2:8" x14ac:dyDescent="0.25">
      <c r="B37" s="5" t="s">
        <v>56</v>
      </c>
      <c r="C37" s="5"/>
      <c r="D37" s="5"/>
      <c r="E37" s="5"/>
      <c r="F37" s="5" t="s">
        <v>60</v>
      </c>
      <c r="G37" s="5"/>
      <c r="H37" s="5"/>
    </row>
  </sheetData>
  <pageMargins left="0.2" right="0.2" top="0.25" bottom="0.2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37359AD9C0AD419322C4E367C52756" ma:contentTypeVersion="13" ma:contentTypeDescription="Create a new document." ma:contentTypeScope="" ma:versionID="b6d91610d7e0f49bc904dd73938b759f">
  <xsd:schema xmlns:xsd="http://www.w3.org/2001/XMLSchema" xmlns:xs="http://www.w3.org/2001/XMLSchema" xmlns:p="http://schemas.microsoft.com/office/2006/metadata/properties" xmlns:ns2="54936c42-809f-4d76-bbb3-f2f1fb700f10" xmlns:ns3="480688e7-2bd0-43e4-bb0f-8935d2d2a55a" targetNamespace="http://schemas.microsoft.com/office/2006/metadata/properties" ma:root="true" ma:fieldsID="affb4c5a31284cd54faef956e598dc85" ns2:_="" ns3:_="">
    <xsd:import namespace="54936c42-809f-4d76-bbb3-f2f1fb700f10"/>
    <xsd:import namespace="480688e7-2bd0-43e4-bb0f-8935d2d2a55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36c42-809f-4d76-bbb3-f2f1fb700f1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fe3cb0c-d40f-4108-bef2-3c64d4822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688e7-2bd0-43e4-bb0f-8935d2d2a55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76531fe-dbb8-40a9-8abb-a27e236a7f1b}" ma:internalName="TaxCatchAll" ma:showField="CatchAllData" ma:web="480688e7-2bd0-43e4-bb0f-8935d2d2a5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936c42-809f-4d76-bbb3-f2f1fb700f10">
      <Terms xmlns="http://schemas.microsoft.com/office/infopath/2007/PartnerControls"/>
    </lcf76f155ced4ddcb4097134ff3c332f>
    <TaxCatchAll xmlns="480688e7-2bd0-43e4-bb0f-8935d2d2a55a" xsi:nil="true"/>
  </documentManagement>
</p:properties>
</file>

<file path=customXml/itemProps1.xml><?xml version="1.0" encoding="utf-8"?>
<ds:datastoreItem xmlns:ds="http://schemas.openxmlformats.org/officeDocument/2006/customXml" ds:itemID="{81FD46AC-7A54-4DD2-A116-26FA1B7CA8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924EEE-E52A-41F2-B31D-3C1C004F1B71}"/>
</file>

<file path=customXml/itemProps3.xml><?xml version="1.0" encoding="utf-8"?>
<ds:datastoreItem xmlns:ds="http://schemas.openxmlformats.org/officeDocument/2006/customXml" ds:itemID="{BB687A44-6BE6-4937-BFA7-7F31DB0E8D20}">
  <ds:schemaRefs>
    <ds:schemaRef ds:uri="http://schemas.microsoft.com/office/2006/metadata/properties"/>
    <ds:schemaRef ds:uri="http://schemas.microsoft.com/office/infopath/2007/PartnerControls"/>
    <ds:schemaRef ds:uri="54936c42-809f-4d76-bbb3-f2f1fb700f10"/>
    <ds:schemaRef ds:uri="480688e7-2bd0-43e4-bb0f-8935d2d2a5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Company>College of William and Mary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Reinsel, Madeline</dc:creator>
  <cp:lastModifiedBy>Leu, Cheryl</cp:lastModifiedBy>
  <cp:lastPrinted>2023-08-03T20:42:41Z</cp:lastPrinted>
  <dcterms:created xsi:type="dcterms:W3CDTF">2020-10-09T15:07:12Z</dcterms:created>
  <dcterms:modified xsi:type="dcterms:W3CDTF">2025-07-31T18:14:22Z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0x010100D937359AD9C0AD419322C4E367C52756</vt:lpwstr>
  </property>
  <property fmtid="{D5CDD505-2E9C-101B-9397-08002B2CF9AE}" pid="3" name="Order">
    <vt:r8>49800</vt:r8>
  </property>
  <property fmtid="{D5CDD505-2E9C-101B-9397-08002B2CF9AE}" pid="4" name="MediaServiceImageTags">
    <vt:lpwstr/>
  </property>
</Properties>
</file>