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wmedu-my.sharepoint.com/personal/mbreinsel_wm_edu/Documents/Documents/CCA/2022/"/>
    </mc:Choice>
  </mc:AlternateContent>
  <bookViews>
    <workbookView xWindow="0" yWindow="0" windowWidth="28800" windowHeight="14100"/>
  </bookViews>
  <sheets>
    <sheet name="Oct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27" i="1" s="1"/>
  <c r="P4" i="1"/>
  <c r="P28" i="1" s="1"/>
  <c r="P5" i="1"/>
  <c r="P6" i="1"/>
  <c r="P29" i="1" s="1"/>
  <c r="P7" i="1"/>
  <c r="P8" i="1"/>
  <c r="P9" i="1"/>
  <c r="P10" i="1"/>
  <c r="P11" i="1"/>
  <c r="P12" i="1"/>
  <c r="P30" i="1" s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E27" i="1"/>
  <c r="F27" i="1"/>
  <c r="G27" i="1"/>
  <c r="H27" i="1"/>
  <c r="I27" i="1"/>
  <c r="J27" i="1"/>
  <c r="K27" i="1"/>
  <c r="L27" i="1"/>
  <c r="M27" i="1"/>
  <c r="N27" i="1"/>
  <c r="O27" i="1"/>
  <c r="Q27" i="1"/>
  <c r="E28" i="1"/>
  <c r="F28" i="1"/>
  <c r="G28" i="1"/>
  <c r="H28" i="1"/>
  <c r="I28" i="1"/>
  <c r="J28" i="1"/>
  <c r="K28" i="1"/>
  <c r="L28" i="1"/>
  <c r="M28" i="1"/>
  <c r="N28" i="1"/>
  <c r="O28" i="1"/>
  <c r="Q28" i="1"/>
  <c r="E29" i="1"/>
  <c r="F29" i="1"/>
  <c r="G29" i="1"/>
  <c r="H29" i="1"/>
  <c r="I29" i="1"/>
  <c r="J29" i="1"/>
  <c r="K29" i="1"/>
  <c r="L29" i="1"/>
  <c r="M29" i="1"/>
  <c r="N29" i="1"/>
  <c r="O29" i="1"/>
  <c r="Q29" i="1"/>
  <c r="E30" i="1"/>
  <c r="F30" i="1"/>
  <c r="G30" i="1"/>
  <c r="H30" i="1"/>
  <c r="I30" i="1"/>
  <c r="J30" i="1"/>
  <c r="K30" i="1"/>
  <c r="L30" i="1"/>
  <c r="M30" i="1"/>
  <c r="N30" i="1"/>
  <c r="O30" i="1"/>
  <c r="Q30" i="1"/>
</calcChain>
</file>

<file path=xl/sharedStrings.xml><?xml version="1.0" encoding="utf-8"?>
<sst xmlns="http://schemas.openxmlformats.org/spreadsheetml/2006/main" count="82" uniqueCount="60">
  <si>
    <t>Sechhi reading in cm</t>
  </si>
  <si>
    <t>TSS--Suspended sediment in mg/L</t>
  </si>
  <si>
    <t xml:space="preserve">N:P: ratio of dissolved N to dissolved P.  N:P &gt; 16:1 suggests P limitation; N:P &lt; 16:1 indicates N limitation </t>
  </si>
  <si>
    <t>Bacteria in fecal coliform colonies per 100 mL (no data 1/21)</t>
  </si>
  <si>
    <t>NO2+NO3: dissolved nitrite+nitrate in µmoles N/L</t>
  </si>
  <si>
    <t>O2 saturation in percent</t>
  </si>
  <si>
    <t>NH4:  dissolved ammonium nitrogen in µmoles N/L</t>
  </si>
  <si>
    <t>Oxygen in ppm or mg/L</t>
  </si>
  <si>
    <t>DIP:  dissolved inorganic phosphate in µmoles P/L</t>
  </si>
  <si>
    <t>Conductivity in µS,  temperature-compensated</t>
  </si>
  <si>
    <t>Total P as particulate P in µmoles P/L</t>
  </si>
  <si>
    <t>Temperature in Degrees Centigrade</t>
  </si>
  <si>
    <t>Tidal Creeks</t>
  </si>
  <si>
    <t>Ponds</t>
  </si>
  <si>
    <t>Streams</t>
  </si>
  <si>
    <t>All 24 Locations</t>
  </si>
  <si>
    <t>Stream</t>
  </si>
  <si>
    <t xml:space="preserve">Colonial Williamsburg </t>
  </si>
  <si>
    <t>Tidal Creek</t>
  </si>
  <si>
    <t>Halfway Creek</t>
  </si>
  <si>
    <t>Bloody Ravine</t>
  </si>
  <si>
    <t>Kingsmill Creek</t>
  </si>
  <si>
    <t>Pond</t>
  </si>
  <si>
    <t>Kingsmill Pond</t>
  </si>
  <si>
    <t>Papermill Creek</t>
  </si>
  <si>
    <t>Tutters Neck</t>
  </si>
  <si>
    <t>CW Ponds</t>
  </si>
  <si>
    <t>Mimosa Drive</t>
  </si>
  <si>
    <t>College Landing</t>
  </si>
  <si>
    <t>Kingspoint Dock</t>
  </si>
  <si>
    <t>Kingspoint Pond</t>
  </si>
  <si>
    <t>Overlook Pond</t>
  </si>
  <si>
    <t>James River</t>
  </si>
  <si>
    <t>Vineyards Tributary</t>
  </si>
  <si>
    <t>Vineyards Lake</t>
  </si>
  <si>
    <t>Airport</t>
  </si>
  <si>
    <t>Holly Hills</t>
  </si>
  <si>
    <t>Stormwater Pond</t>
  </si>
  <si>
    <t>Lake Matoaka</t>
  </si>
  <si>
    <t>College Campus</t>
  </si>
  <si>
    <t>Compton Drive</t>
  </si>
  <si>
    <t>New Hope Road</t>
  </si>
  <si>
    <t>Secchi</t>
  </si>
  <si>
    <t>N:P</t>
  </si>
  <si>
    <t>NH4</t>
  </si>
  <si>
    <t>NO2+NO3</t>
  </si>
  <si>
    <t>DIP</t>
  </si>
  <si>
    <t>Tot P</t>
  </si>
  <si>
    <t>TSS</t>
  </si>
  <si>
    <t>pH</t>
  </si>
  <si>
    <t>Bact</t>
  </si>
  <si>
    <t xml:space="preserve">% Sat </t>
  </si>
  <si>
    <t>O2</t>
  </si>
  <si>
    <t xml:space="preserve">Cond </t>
  </si>
  <si>
    <t>Temp</t>
  </si>
  <si>
    <t>Date</t>
  </si>
  <si>
    <t>Water Type</t>
  </si>
  <si>
    <t>Location</t>
  </si>
  <si>
    <t xml:space="preserve">Site </t>
  </si>
  <si>
    <t>College Creek Alliance Water Quality Survey, Oct.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</si>
</sst>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110" zoomScaleNormal="110" workbookViewId="0">
      <selection activeCell="O22" sqref="O22"/>
    </sheetView>
  </sheetViews>
  <sheetFormatPr defaultColWidth="8.85546875" defaultRowHeight="15" x14ac:dyDescent="0.25"/>
  <cols>
    <col min="2" max="2" width="19.42578125" customWidth="1"/>
  </cols>
  <sheetData>
    <row r="1" spans="1:19" x14ac:dyDescent="0.25">
      <c r="A1" s="5" t="s">
        <v>59</v>
      </c>
    </row>
    <row r="2" spans="1:19" x14ac:dyDescent="0.25">
      <c r="A2" s="5" t="s">
        <v>58</v>
      </c>
      <c r="B2" s="5" t="s">
        <v>57</v>
      </c>
      <c r="C2" s="17" t="s">
        <v>56</v>
      </c>
      <c r="D2" s="15" t="s">
        <v>55</v>
      </c>
      <c r="E2" s="15" t="s">
        <v>54</v>
      </c>
      <c r="F2" s="15" t="s">
        <v>53</v>
      </c>
      <c r="G2" s="15" t="s">
        <v>52</v>
      </c>
      <c r="H2" s="15" t="s">
        <v>51</v>
      </c>
      <c r="I2" s="15" t="s">
        <v>50</v>
      </c>
      <c r="J2" s="15" t="s">
        <v>49</v>
      </c>
      <c r="K2" s="16" t="s">
        <v>48</v>
      </c>
      <c r="L2" s="16" t="s">
        <v>47</v>
      </c>
      <c r="M2" s="16" t="s">
        <v>46</v>
      </c>
      <c r="N2" s="16" t="s">
        <v>45</v>
      </c>
      <c r="O2" s="16" t="s">
        <v>44</v>
      </c>
      <c r="P2" s="16" t="s">
        <v>43</v>
      </c>
      <c r="Q2" s="15" t="s">
        <v>42</v>
      </c>
    </row>
    <row r="3" spans="1:19" x14ac:dyDescent="0.25">
      <c r="A3" s="14">
        <v>1</v>
      </c>
      <c r="B3" s="1" t="s">
        <v>41</v>
      </c>
      <c r="C3" s="1" t="s">
        <v>16</v>
      </c>
      <c r="D3" s="7">
        <v>44835</v>
      </c>
      <c r="E3" s="10">
        <v>11.9</v>
      </c>
      <c r="F3" s="13">
        <v>510</v>
      </c>
      <c r="G3" s="12">
        <v>9.9700000000000006</v>
      </c>
      <c r="H3" s="10">
        <v>80.3</v>
      </c>
      <c r="I3" s="13">
        <v>66</v>
      </c>
      <c r="J3" s="12">
        <v>7.36</v>
      </c>
      <c r="K3" s="10">
        <v>2.4000000000006239</v>
      </c>
      <c r="L3" s="12">
        <v>0.116532</v>
      </c>
      <c r="M3" s="12">
        <v>0.59759999999999991</v>
      </c>
      <c r="N3" s="10">
        <v>19.0244</v>
      </c>
      <c r="O3" s="10">
        <v>2.9016000000000002</v>
      </c>
      <c r="P3" s="9">
        <f>(N3+O3)/M3</f>
        <v>36.690093708166003</v>
      </c>
      <c r="Q3" s="13">
        <v>120</v>
      </c>
      <c r="R3" s="6"/>
      <c r="S3" s="6"/>
    </row>
    <row r="4" spans="1:19" x14ac:dyDescent="0.25">
      <c r="A4" s="14">
        <v>2</v>
      </c>
      <c r="B4" s="1" t="s">
        <v>40</v>
      </c>
      <c r="C4" s="1" t="s">
        <v>16</v>
      </c>
      <c r="D4" s="7">
        <v>44835</v>
      </c>
      <c r="E4" s="10">
        <v>10</v>
      </c>
      <c r="F4" s="13">
        <v>521</v>
      </c>
      <c r="G4" s="12">
        <v>8.7799999999999994</v>
      </c>
      <c r="H4" s="10">
        <v>87.2</v>
      </c>
      <c r="I4" s="13">
        <v>133</v>
      </c>
      <c r="J4" s="12">
        <v>7.39</v>
      </c>
      <c r="K4" s="10">
        <v>2.4999999999999467</v>
      </c>
      <c r="L4" s="12">
        <v>0.12250800000000001</v>
      </c>
      <c r="M4" s="12">
        <v>0.44819999999999999</v>
      </c>
      <c r="N4" s="10">
        <v>50.864400000000003</v>
      </c>
      <c r="O4" s="10">
        <v>2.6783999999999999</v>
      </c>
      <c r="P4" s="9">
        <f>(N4+O4)/M4</f>
        <v>119.46184738955823</v>
      </c>
      <c r="Q4" s="13">
        <v>120</v>
      </c>
      <c r="R4" s="6"/>
      <c r="S4" s="6"/>
    </row>
    <row r="5" spans="1:19" x14ac:dyDescent="0.25">
      <c r="A5" s="14">
        <v>3</v>
      </c>
      <c r="B5" s="1" t="s">
        <v>39</v>
      </c>
      <c r="C5" s="1" t="s">
        <v>16</v>
      </c>
      <c r="D5" s="7">
        <v>44835</v>
      </c>
      <c r="E5" s="10">
        <v>10.3</v>
      </c>
      <c r="F5" s="13">
        <v>473</v>
      </c>
      <c r="G5" s="12">
        <v>8.33</v>
      </c>
      <c r="H5" s="10">
        <v>81.400000000000006</v>
      </c>
      <c r="I5" s="13">
        <v>66</v>
      </c>
      <c r="J5" s="12">
        <v>7.33</v>
      </c>
      <c r="K5" s="10">
        <v>1.7000000000004789</v>
      </c>
      <c r="L5" s="12">
        <v>0.14940000000000001</v>
      </c>
      <c r="M5" s="12">
        <v>0.69719999999999993</v>
      </c>
      <c r="N5" s="10">
        <v>15.203600000000002</v>
      </c>
      <c r="O5" s="10">
        <v>4.6871999999999998</v>
      </c>
      <c r="P5" s="9">
        <f>(N5+O5)/M5</f>
        <v>28.529546758462427</v>
      </c>
      <c r="Q5" s="13">
        <v>120</v>
      </c>
      <c r="R5" s="6"/>
      <c r="S5" s="6"/>
    </row>
    <row r="6" spans="1:19" x14ac:dyDescent="0.25">
      <c r="A6" s="14">
        <v>4</v>
      </c>
      <c r="B6" s="1" t="s">
        <v>38</v>
      </c>
      <c r="C6" s="1" t="s">
        <v>22</v>
      </c>
      <c r="D6" s="7">
        <v>44835</v>
      </c>
      <c r="E6" s="10">
        <v>12.3</v>
      </c>
      <c r="F6" s="13">
        <v>240</v>
      </c>
      <c r="G6" s="12">
        <v>8.2200000000000006</v>
      </c>
      <c r="H6" s="10">
        <v>84.3</v>
      </c>
      <c r="I6" s="13">
        <v>0</v>
      </c>
      <c r="J6" s="12">
        <v>7.5</v>
      </c>
      <c r="K6" s="10">
        <v>1.8571428571423356</v>
      </c>
      <c r="L6" s="12">
        <v>0.21058285714285713</v>
      </c>
      <c r="M6" s="12">
        <v>0.34859999999999997</v>
      </c>
      <c r="N6" s="10">
        <v>3.5820000000000003</v>
      </c>
      <c r="O6" s="10">
        <v>15.066000000000001</v>
      </c>
      <c r="P6" s="9">
        <f>(N6+O6)/M6</f>
        <v>53.493975903614462</v>
      </c>
      <c r="Q6" s="13">
        <v>60</v>
      </c>
      <c r="R6" s="6"/>
      <c r="S6" s="6"/>
    </row>
    <row r="7" spans="1:19" x14ac:dyDescent="0.25">
      <c r="A7" s="14">
        <v>5</v>
      </c>
      <c r="B7" s="1" t="s">
        <v>37</v>
      </c>
      <c r="C7" s="1" t="s">
        <v>22</v>
      </c>
      <c r="D7" s="7">
        <v>44835</v>
      </c>
      <c r="E7" s="10">
        <v>12.3</v>
      </c>
      <c r="F7" s="13">
        <v>49</v>
      </c>
      <c r="G7" s="12">
        <v>8.65</v>
      </c>
      <c r="H7" s="10">
        <v>85.9</v>
      </c>
      <c r="I7" s="13">
        <v>33</v>
      </c>
      <c r="J7" s="12">
        <v>6.84</v>
      </c>
      <c r="K7" s="10">
        <v>23.333333333330764</v>
      </c>
      <c r="L7" s="12">
        <v>1.7596000000000001</v>
      </c>
      <c r="M7" s="11">
        <v>2.9381999999999997</v>
      </c>
      <c r="N7" s="10">
        <v>17.512</v>
      </c>
      <c r="O7" s="10">
        <v>9.7092000000000009</v>
      </c>
      <c r="P7" s="9">
        <f>(N7+O7)/M7</f>
        <v>9.2645837587638713</v>
      </c>
      <c r="Q7" s="8">
        <v>20</v>
      </c>
      <c r="R7" s="6"/>
      <c r="S7" s="6"/>
    </row>
    <row r="8" spans="1:19" x14ac:dyDescent="0.25">
      <c r="A8" s="14">
        <v>6</v>
      </c>
      <c r="B8" s="1" t="s">
        <v>36</v>
      </c>
      <c r="C8" s="1" t="s">
        <v>16</v>
      </c>
      <c r="D8" s="7">
        <v>44835</v>
      </c>
      <c r="E8" s="10">
        <v>13</v>
      </c>
      <c r="F8" s="13">
        <v>301</v>
      </c>
      <c r="G8" s="12">
        <v>8.26</v>
      </c>
      <c r="H8" s="10">
        <v>84.3</v>
      </c>
      <c r="I8" s="13">
        <v>0</v>
      </c>
      <c r="J8" s="12">
        <v>7.04</v>
      </c>
      <c r="K8" s="10">
        <v>9.7142857142859143</v>
      </c>
      <c r="L8" s="12">
        <v>0.16505142857142857</v>
      </c>
      <c r="M8" s="11">
        <v>0.54779999999999995</v>
      </c>
      <c r="N8" s="10">
        <v>8.5968</v>
      </c>
      <c r="O8" s="10">
        <v>1.7856000000000001</v>
      </c>
      <c r="P8" s="9">
        <f>(N8+O8)/M8</f>
        <v>18.952902519167584</v>
      </c>
      <c r="Q8" s="8">
        <v>35</v>
      </c>
      <c r="R8" s="6"/>
      <c r="S8" s="6"/>
    </row>
    <row r="9" spans="1:19" x14ac:dyDescent="0.25">
      <c r="A9" s="14">
        <v>7</v>
      </c>
      <c r="B9" s="1" t="s">
        <v>35</v>
      </c>
      <c r="C9" s="1" t="s">
        <v>16</v>
      </c>
      <c r="D9" s="7">
        <v>44835</v>
      </c>
      <c r="E9" s="10">
        <v>18.100000000000001</v>
      </c>
      <c r="F9" s="13">
        <v>744</v>
      </c>
      <c r="G9" s="12">
        <v>4.21</v>
      </c>
      <c r="H9" s="10">
        <v>45</v>
      </c>
      <c r="I9" s="13">
        <v>0</v>
      </c>
      <c r="J9" s="12">
        <v>7.02</v>
      </c>
      <c r="K9" s="10">
        <v>11.85714285714187</v>
      </c>
      <c r="L9" s="12">
        <v>0.24900000000000003</v>
      </c>
      <c r="M9" s="11">
        <v>0.498</v>
      </c>
      <c r="N9" s="10">
        <v>3.8208000000000002</v>
      </c>
      <c r="O9" s="10">
        <v>1.0044</v>
      </c>
      <c r="P9" s="9">
        <f>(N9+O9)/M9</f>
        <v>9.6891566265060245</v>
      </c>
      <c r="Q9" s="8">
        <v>105</v>
      </c>
      <c r="R9" s="6"/>
      <c r="S9" s="6"/>
    </row>
    <row r="10" spans="1:19" x14ac:dyDescent="0.25">
      <c r="A10" s="14">
        <v>8</v>
      </c>
      <c r="B10" s="1" t="s">
        <v>34</v>
      </c>
      <c r="C10" s="1" t="s">
        <v>22</v>
      </c>
      <c r="D10" s="7">
        <v>44835</v>
      </c>
      <c r="E10" s="10">
        <v>13.4</v>
      </c>
      <c r="F10" s="13">
        <v>389</v>
      </c>
      <c r="G10" s="12">
        <v>12.66</v>
      </c>
      <c r="H10" s="10">
        <v>135.19999999999999</v>
      </c>
      <c r="I10" s="13">
        <v>100</v>
      </c>
      <c r="J10" s="12">
        <v>7.59</v>
      </c>
      <c r="K10" s="10">
        <v>18.333333333332057</v>
      </c>
      <c r="L10" s="12">
        <v>0.57103999999999999</v>
      </c>
      <c r="M10" s="11">
        <v>0.89639999999999997</v>
      </c>
      <c r="N10" s="10">
        <v>12.338000000000001</v>
      </c>
      <c r="O10" s="10">
        <v>29.685600000000001</v>
      </c>
      <c r="P10" s="9">
        <f>(N10+O10)/M10</f>
        <v>46.880410531012942</v>
      </c>
      <c r="Q10" s="8">
        <v>70</v>
      </c>
      <c r="R10" s="6"/>
      <c r="S10" s="6"/>
    </row>
    <row r="11" spans="1:19" x14ac:dyDescent="0.25">
      <c r="A11" s="14">
        <v>9</v>
      </c>
      <c r="B11" s="1" t="s">
        <v>33</v>
      </c>
      <c r="C11" s="1" t="s">
        <v>18</v>
      </c>
      <c r="D11" s="7">
        <v>44835</v>
      </c>
      <c r="E11" s="10">
        <v>13.2</v>
      </c>
      <c r="F11" s="13">
        <v>12880</v>
      </c>
      <c r="G11" s="12">
        <v>9.41</v>
      </c>
      <c r="H11" s="10">
        <v>100.5</v>
      </c>
      <c r="I11" s="13">
        <v>33</v>
      </c>
      <c r="J11" s="12">
        <v>7.02</v>
      </c>
      <c r="K11" s="10">
        <v>14.471544715446644</v>
      </c>
      <c r="L11" s="12">
        <v>0.2850341463414634</v>
      </c>
      <c r="M11" s="11">
        <v>2.1911999999999998</v>
      </c>
      <c r="N11" s="10">
        <v>21.5716</v>
      </c>
      <c r="O11" s="10">
        <v>2.79</v>
      </c>
      <c r="P11" s="9">
        <f>(N11+O11)/M11</f>
        <v>11.117926250456371</v>
      </c>
      <c r="Q11" s="8">
        <v>35</v>
      </c>
      <c r="R11" s="6"/>
      <c r="S11" s="6"/>
    </row>
    <row r="12" spans="1:19" x14ac:dyDescent="0.25">
      <c r="A12" s="14">
        <v>10</v>
      </c>
      <c r="B12" s="1" t="s">
        <v>32</v>
      </c>
      <c r="C12" s="1" t="s">
        <v>18</v>
      </c>
      <c r="D12" s="7">
        <v>44835</v>
      </c>
      <c r="E12" s="10">
        <v>13.9</v>
      </c>
      <c r="F12" s="13">
        <v>16.3</v>
      </c>
      <c r="G12" s="12">
        <v>9.15</v>
      </c>
      <c r="H12" s="10">
        <v>91.4</v>
      </c>
      <c r="I12" s="13">
        <v>33</v>
      </c>
      <c r="J12" s="12">
        <v>7.43</v>
      </c>
      <c r="K12" s="10">
        <v>15.744680851063672</v>
      </c>
      <c r="L12" s="12">
        <v>0.24440851063829785</v>
      </c>
      <c r="M12" s="11">
        <v>1.2948</v>
      </c>
      <c r="N12" s="10">
        <v>11.223600000000001</v>
      </c>
      <c r="O12" s="10">
        <v>5.0220000000000002</v>
      </c>
      <c r="P12" s="9">
        <f>(N12+O12)/M12</f>
        <v>12.54680259499537</v>
      </c>
      <c r="Q12" s="8">
        <v>40</v>
      </c>
      <c r="R12" s="6"/>
      <c r="S12" s="6"/>
    </row>
    <row r="13" spans="1:19" x14ac:dyDescent="0.25">
      <c r="A13" s="14">
        <v>11</v>
      </c>
      <c r="B13" s="1" t="s">
        <v>31</v>
      </c>
      <c r="C13" s="1" t="s">
        <v>22</v>
      </c>
      <c r="D13" s="7">
        <v>44835</v>
      </c>
      <c r="E13" s="10">
        <v>12.9</v>
      </c>
      <c r="F13" s="13">
        <v>232</v>
      </c>
      <c r="G13" s="12">
        <v>8.2100000000000009</v>
      </c>
      <c r="H13" s="10">
        <v>84.4</v>
      </c>
      <c r="I13" s="13">
        <v>0</v>
      </c>
      <c r="J13" s="12">
        <v>8.0399999999999991</v>
      </c>
      <c r="K13" s="10">
        <v>11.599999999999611</v>
      </c>
      <c r="L13" s="12">
        <v>0.39640799999999998</v>
      </c>
      <c r="M13" s="11">
        <v>0.54779999999999995</v>
      </c>
      <c r="N13" s="10">
        <v>6.0495999999999999</v>
      </c>
      <c r="O13" s="10">
        <v>7.7004000000000001</v>
      </c>
      <c r="P13" s="9">
        <f>(N13+O13)/M13</f>
        <v>25.100401606425706</v>
      </c>
      <c r="Q13" s="8">
        <v>120</v>
      </c>
      <c r="R13" s="6"/>
      <c r="S13" s="6"/>
    </row>
    <row r="14" spans="1:19" x14ac:dyDescent="0.25">
      <c r="A14" s="14">
        <v>12</v>
      </c>
      <c r="B14" s="1" t="s">
        <v>30</v>
      </c>
      <c r="C14" s="1" t="s">
        <v>22</v>
      </c>
      <c r="D14" s="7">
        <v>44835</v>
      </c>
      <c r="E14" s="10">
        <v>12.9</v>
      </c>
      <c r="F14" s="13">
        <v>299</v>
      </c>
      <c r="G14" s="12">
        <v>8</v>
      </c>
      <c r="H14" s="10">
        <v>81.900000000000006</v>
      </c>
      <c r="I14" s="13">
        <v>100</v>
      </c>
      <c r="J14" s="12">
        <v>7.94</v>
      </c>
      <c r="K14" s="10"/>
      <c r="L14" s="12"/>
      <c r="M14" s="11">
        <v>1.0457999999999998</v>
      </c>
      <c r="N14" s="10">
        <v>6.0495999999999999</v>
      </c>
      <c r="O14" s="10">
        <v>2.4552</v>
      </c>
      <c r="P14" s="9">
        <f>(N14+O14)/M14</f>
        <v>8.1323388793268325</v>
      </c>
      <c r="Q14" s="8">
        <v>120</v>
      </c>
      <c r="R14" s="6"/>
      <c r="S14" s="6"/>
    </row>
    <row r="15" spans="1:19" x14ac:dyDescent="0.25">
      <c r="A15" s="14">
        <v>13</v>
      </c>
      <c r="B15" s="1" t="s">
        <v>29</v>
      </c>
      <c r="C15" s="1" t="s">
        <v>18</v>
      </c>
      <c r="D15" s="7">
        <v>44835</v>
      </c>
      <c r="E15" s="10">
        <v>13.6</v>
      </c>
      <c r="F15" s="13">
        <v>11430</v>
      </c>
      <c r="G15" s="12">
        <v>9.64</v>
      </c>
      <c r="H15" s="10">
        <v>100.1</v>
      </c>
      <c r="I15" s="13">
        <v>33</v>
      </c>
      <c r="J15" s="12">
        <v>7.34</v>
      </c>
      <c r="K15" s="10">
        <v>9.3999999999994088</v>
      </c>
      <c r="L15" s="12">
        <v>8.764799999999999E-2</v>
      </c>
      <c r="M15" s="11">
        <v>1.2948</v>
      </c>
      <c r="N15" s="10">
        <v>1.0348000000000002</v>
      </c>
      <c r="O15" s="10">
        <v>11.16</v>
      </c>
      <c r="P15" s="9">
        <f>(N15+O15)/M15</f>
        <v>9.4182885387704669</v>
      </c>
      <c r="Q15" s="8">
        <v>45</v>
      </c>
      <c r="R15" s="6"/>
      <c r="S15" s="6"/>
    </row>
    <row r="16" spans="1:19" x14ac:dyDescent="0.25">
      <c r="A16" s="14">
        <v>14</v>
      </c>
      <c r="B16" s="1" t="s">
        <v>28</v>
      </c>
      <c r="C16" s="1" t="s">
        <v>18</v>
      </c>
      <c r="D16" s="7">
        <v>44835</v>
      </c>
      <c r="E16" s="10">
        <v>13.5</v>
      </c>
      <c r="F16" s="13">
        <v>8590</v>
      </c>
      <c r="G16" s="12">
        <v>7.99</v>
      </c>
      <c r="H16" s="10">
        <v>82.8</v>
      </c>
      <c r="I16" s="13">
        <v>0</v>
      </c>
      <c r="J16" s="12">
        <v>7.42</v>
      </c>
      <c r="K16" s="10">
        <v>19.80000000000004</v>
      </c>
      <c r="L16" s="12">
        <v>0.444216</v>
      </c>
      <c r="M16" s="11">
        <v>1.7927999999999999</v>
      </c>
      <c r="N16" s="10">
        <v>1.4328000000000001</v>
      </c>
      <c r="O16" s="10">
        <v>12.834000000000001</v>
      </c>
      <c r="P16" s="9">
        <f>(N16+O16)/M16</f>
        <v>7.9578313253012061</v>
      </c>
      <c r="Q16" s="8">
        <v>20</v>
      </c>
      <c r="R16" s="6"/>
      <c r="S16" s="6"/>
    </row>
    <row r="17" spans="1:19" x14ac:dyDescent="0.25">
      <c r="A17" s="14">
        <v>15</v>
      </c>
      <c r="B17" s="1" t="s">
        <v>27</v>
      </c>
      <c r="C17" s="1" t="s">
        <v>16</v>
      </c>
      <c r="D17" s="7">
        <v>44835</v>
      </c>
      <c r="E17" s="10">
        <v>11.7</v>
      </c>
      <c r="F17" s="13">
        <v>545</v>
      </c>
      <c r="G17" s="12">
        <v>8.34</v>
      </c>
      <c r="H17" s="10">
        <v>82.2</v>
      </c>
      <c r="I17" s="13">
        <v>0</v>
      </c>
      <c r="J17" s="12">
        <v>7.66</v>
      </c>
      <c r="K17" s="10">
        <v>5.4000000000007375</v>
      </c>
      <c r="L17" s="12">
        <v>0.18425999999999998</v>
      </c>
      <c r="M17" s="11">
        <v>0.89639999999999997</v>
      </c>
      <c r="N17" s="10">
        <v>2.0696000000000003</v>
      </c>
      <c r="O17" s="10">
        <v>0.33479999999999999</v>
      </c>
      <c r="P17" s="9">
        <f>(N17+O17)/M17</f>
        <v>2.6822846943328877</v>
      </c>
      <c r="Q17" s="8">
        <v>120</v>
      </c>
      <c r="R17" s="6"/>
      <c r="S17" s="6"/>
    </row>
    <row r="18" spans="1:19" x14ac:dyDescent="0.25">
      <c r="A18" s="14">
        <v>16</v>
      </c>
      <c r="B18" s="1" t="s">
        <v>26</v>
      </c>
      <c r="C18" s="1" t="s">
        <v>22</v>
      </c>
      <c r="D18" s="7">
        <v>44835</v>
      </c>
      <c r="E18" s="10">
        <v>12.2</v>
      </c>
      <c r="F18" s="13">
        <v>811</v>
      </c>
      <c r="G18" s="12">
        <v>8.81</v>
      </c>
      <c r="H18" s="10">
        <v>91.3</v>
      </c>
      <c r="I18" s="13">
        <v>0</v>
      </c>
      <c r="J18" s="12">
        <v>7.95</v>
      </c>
      <c r="K18" s="10"/>
      <c r="L18" s="12"/>
      <c r="M18" s="11">
        <v>2.3405999999999998</v>
      </c>
      <c r="N18" s="10">
        <v>26.825200000000002</v>
      </c>
      <c r="O18" s="10">
        <v>0.44640000000000002</v>
      </c>
      <c r="P18" s="9">
        <f>(N18+O18)/M18</f>
        <v>11.651542339571053</v>
      </c>
      <c r="Q18" s="8">
        <v>25</v>
      </c>
      <c r="R18" s="6"/>
      <c r="S18" s="6"/>
    </row>
    <row r="19" spans="1:19" x14ac:dyDescent="0.25">
      <c r="A19" s="14">
        <v>17</v>
      </c>
      <c r="B19" s="1" t="s">
        <v>25</v>
      </c>
      <c r="C19" s="1" t="s">
        <v>22</v>
      </c>
      <c r="D19" s="7">
        <v>44835</v>
      </c>
      <c r="E19" s="10">
        <v>12.5</v>
      </c>
      <c r="F19" s="13">
        <v>260</v>
      </c>
      <c r="G19" s="12">
        <v>8.5500000000000007</v>
      </c>
      <c r="H19" s="10">
        <v>85.2</v>
      </c>
      <c r="I19" s="13">
        <v>0</v>
      </c>
      <c r="J19" s="12">
        <v>7.8</v>
      </c>
      <c r="K19" s="10">
        <v>1.5000000000000568</v>
      </c>
      <c r="L19" s="12">
        <v>0.14541599999999999</v>
      </c>
      <c r="M19" s="11">
        <v>0.69719999999999993</v>
      </c>
      <c r="N19" s="10">
        <v>11.223600000000001</v>
      </c>
      <c r="O19" s="10">
        <v>5.1336000000000004</v>
      </c>
      <c r="P19" s="9">
        <f>(N19+O19)/M19</f>
        <v>23.46127366609295</v>
      </c>
      <c r="Q19" s="8">
        <v>40</v>
      </c>
      <c r="R19" s="6"/>
      <c r="S19" s="6"/>
    </row>
    <row r="20" spans="1:19" x14ac:dyDescent="0.25">
      <c r="A20" s="14">
        <v>18</v>
      </c>
      <c r="B20" s="1" t="s">
        <v>24</v>
      </c>
      <c r="C20" s="1" t="s">
        <v>16</v>
      </c>
      <c r="D20" s="7">
        <v>44835</v>
      </c>
      <c r="E20" s="10">
        <v>11.9</v>
      </c>
      <c r="F20" s="13">
        <v>880</v>
      </c>
      <c r="G20" s="12">
        <v>8.59</v>
      </c>
      <c r="H20" s="10">
        <v>86.7</v>
      </c>
      <c r="I20" s="13">
        <v>66</v>
      </c>
      <c r="J20" s="12">
        <v>7.7</v>
      </c>
      <c r="K20" s="10">
        <v>2.7500000000002522</v>
      </c>
      <c r="L20" s="12">
        <v>0.25895999999999997</v>
      </c>
      <c r="M20" s="11">
        <v>2.4899999999999998</v>
      </c>
      <c r="N20" s="10">
        <v>14.4076</v>
      </c>
      <c r="O20" s="10">
        <v>0.33479999999999999</v>
      </c>
      <c r="P20" s="9">
        <f>(N20+O20)/M20</f>
        <v>5.9206425702811254</v>
      </c>
      <c r="Q20" s="8">
        <v>65</v>
      </c>
      <c r="R20" s="6"/>
      <c r="S20" s="6"/>
    </row>
    <row r="21" spans="1:19" x14ac:dyDescent="0.25">
      <c r="A21" s="14">
        <v>19</v>
      </c>
      <c r="B21" s="1" t="s">
        <v>19</v>
      </c>
      <c r="C21" s="1" t="s">
        <v>18</v>
      </c>
      <c r="D21" s="7">
        <v>44835</v>
      </c>
      <c r="E21" s="10">
        <v>13.5</v>
      </c>
      <c r="F21" s="13">
        <v>7800</v>
      </c>
      <c r="G21" s="12">
        <v>9.5</v>
      </c>
      <c r="H21" s="10">
        <v>94.9</v>
      </c>
      <c r="I21" s="13">
        <v>33</v>
      </c>
      <c r="J21" s="12">
        <v>7.28</v>
      </c>
      <c r="K21" s="10">
        <v>30.000000000001137</v>
      </c>
      <c r="L21" s="12">
        <v>0.51393599999999995</v>
      </c>
      <c r="M21" s="11">
        <v>2.0417999999999998</v>
      </c>
      <c r="N21" s="10">
        <v>2.7064000000000004</v>
      </c>
      <c r="O21" s="10">
        <v>20.311199999999999</v>
      </c>
      <c r="P21" s="9">
        <f>(N21+O21)/M21</f>
        <v>11.27319032226467</v>
      </c>
      <c r="Q21" s="8">
        <v>20</v>
      </c>
      <c r="R21" s="6"/>
      <c r="S21" s="6"/>
    </row>
    <row r="22" spans="1:19" x14ac:dyDescent="0.25">
      <c r="A22" s="14">
        <v>20</v>
      </c>
      <c r="B22" s="1" t="s">
        <v>23</v>
      </c>
      <c r="C22" s="1" t="s">
        <v>22</v>
      </c>
      <c r="D22" s="7">
        <v>44835</v>
      </c>
      <c r="E22" s="10">
        <v>13.6</v>
      </c>
      <c r="F22" s="13">
        <v>85</v>
      </c>
      <c r="G22" s="12">
        <v>8.18</v>
      </c>
      <c r="H22" s="10">
        <v>84.4</v>
      </c>
      <c r="I22" s="13">
        <v>0</v>
      </c>
      <c r="J22" s="12">
        <v>7.82</v>
      </c>
      <c r="K22" s="10">
        <v>14.787878787878775</v>
      </c>
      <c r="L22" s="12">
        <v>0.28974545454545458</v>
      </c>
      <c r="M22" s="11">
        <v>2.1414</v>
      </c>
      <c r="N22" s="10">
        <v>2.3879999999999999</v>
      </c>
      <c r="O22" s="10">
        <v>16.628399999999999</v>
      </c>
      <c r="P22" s="9">
        <f>(N22+O22)/M22</f>
        <v>8.8803586438778357</v>
      </c>
      <c r="Q22" s="8">
        <v>70</v>
      </c>
      <c r="R22" s="6"/>
      <c r="S22" s="6"/>
    </row>
    <row r="23" spans="1:19" x14ac:dyDescent="0.25">
      <c r="A23" s="14">
        <v>21</v>
      </c>
      <c r="B23" s="1" t="s">
        <v>21</v>
      </c>
      <c r="C23" s="1" t="s">
        <v>16</v>
      </c>
      <c r="D23" s="7">
        <v>44835</v>
      </c>
      <c r="E23" s="10">
        <v>13.1</v>
      </c>
      <c r="F23" s="13">
        <v>293</v>
      </c>
      <c r="G23" s="12">
        <v>9.08</v>
      </c>
      <c r="H23" s="10">
        <v>93.9</v>
      </c>
      <c r="I23" s="13">
        <v>0</v>
      </c>
      <c r="J23" s="12">
        <v>7.31</v>
      </c>
      <c r="K23" s="10">
        <v>1.6666666666667298</v>
      </c>
      <c r="L23" s="12">
        <v>0.16821333333333333</v>
      </c>
      <c r="M23" s="11">
        <v>0.59759999999999991</v>
      </c>
      <c r="N23" s="10">
        <v>3.8208000000000002</v>
      </c>
      <c r="O23" s="10">
        <v>2.9016000000000002</v>
      </c>
      <c r="P23" s="9">
        <f>(N23+O23)/M23</f>
        <v>11.248995983935746</v>
      </c>
      <c r="Q23" s="8">
        <v>120</v>
      </c>
      <c r="R23" s="6"/>
      <c r="S23" s="6"/>
    </row>
    <row r="24" spans="1:19" x14ac:dyDescent="0.25">
      <c r="A24" s="14">
        <v>22</v>
      </c>
      <c r="B24" s="1" t="s">
        <v>20</v>
      </c>
      <c r="C24" s="1" t="s">
        <v>16</v>
      </c>
      <c r="D24" s="7">
        <v>44835</v>
      </c>
      <c r="E24" s="10">
        <v>13</v>
      </c>
      <c r="F24" s="13">
        <v>512</v>
      </c>
      <c r="G24" s="12">
        <v>8.58</v>
      </c>
      <c r="H24" s="10">
        <v>89.7</v>
      </c>
      <c r="I24" s="13">
        <v>0</v>
      </c>
      <c r="J24" s="12">
        <v>7.53</v>
      </c>
      <c r="K24" s="10">
        <v>2.5714285714276541</v>
      </c>
      <c r="L24" s="12">
        <v>0.33721714285714288</v>
      </c>
      <c r="M24" s="11">
        <v>0.69719999999999993</v>
      </c>
      <c r="N24" s="10">
        <v>51.819600000000001</v>
      </c>
      <c r="O24" s="10">
        <v>1.5624</v>
      </c>
      <c r="P24" s="9">
        <f>(N24+O24)/M24</f>
        <v>76.566265060240966</v>
      </c>
      <c r="Q24" s="8">
        <v>120</v>
      </c>
      <c r="R24" s="6"/>
      <c r="S24" s="6"/>
    </row>
    <row r="25" spans="1:19" x14ac:dyDescent="0.25">
      <c r="A25" s="14">
        <v>23</v>
      </c>
      <c r="B25" s="1" t="s">
        <v>19</v>
      </c>
      <c r="C25" s="1" t="s">
        <v>18</v>
      </c>
      <c r="D25" s="7">
        <v>44835</v>
      </c>
      <c r="E25" s="10">
        <v>14.7</v>
      </c>
      <c r="F25" s="13">
        <v>9790</v>
      </c>
      <c r="G25" s="12">
        <v>10.3</v>
      </c>
      <c r="H25" s="10">
        <v>109</v>
      </c>
      <c r="I25" s="13"/>
      <c r="J25" s="12">
        <v>7</v>
      </c>
      <c r="K25" s="10">
        <v>9.6666666666663428</v>
      </c>
      <c r="L25" s="12">
        <v>0.31540000000000001</v>
      </c>
      <c r="M25" s="11">
        <v>1.7429999999999999</v>
      </c>
      <c r="N25" s="10">
        <v>2.3084000000000002</v>
      </c>
      <c r="O25" s="10">
        <v>11.718</v>
      </c>
      <c r="P25" s="9">
        <f>(N25+O25)/M25</f>
        <v>8.0472748135398753</v>
      </c>
      <c r="Q25" s="8">
        <v>120</v>
      </c>
      <c r="R25" s="6"/>
      <c r="S25" s="6"/>
    </row>
    <row r="26" spans="1:19" x14ac:dyDescent="0.25">
      <c r="A26" s="14">
        <v>24</v>
      </c>
      <c r="B26" s="1" t="s">
        <v>17</v>
      </c>
      <c r="C26" s="1" t="s">
        <v>16</v>
      </c>
      <c r="D26" s="7">
        <v>44835</v>
      </c>
      <c r="E26" s="10">
        <v>21.6</v>
      </c>
      <c r="F26" s="13">
        <v>1590</v>
      </c>
      <c r="G26" s="12">
        <v>7.6</v>
      </c>
      <c r="H26" s="10">
        <v>87</v>
      </c>
      <c r="I26" s="13"/>
      <c r="J26" s="12">
        <v>8.23</v>
      </c>
      <c r="K26" s="10">
        <v>3.0000000000001137</v>
      </c>
      <c r="L26" s="12">
        <v>7.2707999999999995E-2</v>
      </c>
      <c r="M26" s="11">
        <v>5.4281999999999995</v>
      </c>
      <c r="N26" s="10">
        <v>7.8008000000000006</v>
      </c>
      <c r="O26" s="10">
        <v>1.2276</v>
      </c>
      <c r="P26" s="9">
        <f>(N26+O26)/M26</f>
        <v>1.6632401164290191</v>
      </c>
      <c r="Q26" s="8">
        <v>3</v>
      </c>
      <c r="R26" s="6"/>
      <c r="S26" s="6"/>
    </row>
    <row r="27" spans="1:19" x14ac:dyDescent="0.25">
      <c r="B27" s="5" t="s">
        <v>15</v>
      </c>
      <c r="D27" s="7"/>
      <c r="E27" s="2">
        <f>AVERAGE(E3:E26)</f>
        <v>13.295833333333334</v>
      </c>
      <c r="F27" s="2">
        <f>AVERAGE(F3:F26)</f>
        <v>2468.3458333333333</v>
      </c>
      <c r="G27" s="4">
        <f>AVERAGE(G3:G26)</f>
        <v>8.708750000000002</v>
      </c>
      <c r="H27" s="3">
        <f>AVERAGE(H3:H26)</f>
        <v>88.708333333333357</v>
      </c>
      <c r="I27" s="2">
        <f>AVERAGE(I3:I26)</f>
        <v>31.636363636363637</v>
      </c>
      <c r="J27" s="4">
        <f>AVERAGE(J3:J26)</f>
        <v>7.480833333333333</v>
      </c>
      <c r="K27" s="3">
        <f>AVERAGE(K3:K26)</f>
        <v>9.7297320161084162</v>
      </c>
      <c r="L27" s="4">
        <f>AVERAGE(L3:L26)</f>
        <v>0.32214931242863537</v>
      </c>
      <c r="M27" s="4">
        <f>AVERAGE(M3:M26)</f>
        <v>1.4255249999999997</v>
      </c>
      <c r="N27" s="3">
        <f>AVERAGE(N3:N26)</f>
        <v>12.653083333333333</v>
      </c>
      <c r="O27" s="3">
        <f>AVERAGE(O3:O26)</f>
        <v>7.0866000000000007</v>
      </c>
      <c r="P27" s="2">
        <f>AVERAGE(P3:P26)</f>
        <v>23.276298941712238</v>
      </c>
      <c r="Q27" s="2">
        <f>AVERAGE(Q3:Q26)</f>
        <v>72.208333333333329</v>
      </c>
      <c r="R27" s="6"/>
      <c r="S27" s="6"/>
    </row>
    <row r="28" spans="1:19" x14ac:dyDescent="0.25">
      <c r="B28" s="5" t="s">
        <v>14</v>
      </c>
      <c r="E28" s="2">
        <f>AVERAGE(E3,E4,E5,E8,E9,E17,E20,E23,E24,E26)</f>
        <v>13.459999999999999</v>
      </c>
      <c r="F28" s="2">
        <f>AVERAGE(F3,F4,F5,F8,F9,F17,F20,F23,F24,F26)</f>
        <v>636.9</v>
      </c>
      <c r="G28" s="4">
        <f>AVERAGE(G3,G4,G5,G8,G9,G17,G20,G23,G24,G26)</f>
        <v>8.1739999999999995</v>
      </c>
      <c r="H28" s="3">
        <f>AVERAGE(H3,H4,H5,H8,H9,H17,H20,H23,H24,H26)</f>
        <v>81.77000000000001</v>
      </c>
      <c r="I28" s="2">
        <f>AVERAGE(I3,I4,I5,I8,I9,I17,I20,I23,I24,I26)</f>
        <v>36.777777777777779</v>
      </c>
      <c r="J28" s="4">
        <f>AVERAGE(J3,J4,J5,J8,J9,J17,J20,J23,J24,J26)</f>
        <v>7.4570000000000007</v>
      </c>
      <c r="K28" s="3">
        <f>AVERAGE(K3,K4,K5,K8,K9,K17,K20,K23,K24,K26)</f>
        <v>4.3559523809524316</v>
      </c>
      <c r="L28" s="4">
        <f>AVERAGE(L3,L4,L5,L8,L9,L17,L20,L23,L24,L26)</f>
        <v>0.18238499047619047</v>
      </c>
      <c r="M28" s="4">
        <f>AVERAGE(M3,M4,M5,M8,M9,M17,M20,M23,M24,M26)</f>
        <v>1.28982</v>
      </c>
      <c r="N28" s="3">
        <f>AVERAGE(N3,N4,N5,N8,N9,N17,N20,N23,N24,N26)</f>
        <v>17.742840000000001</v>
      </c>
      <c r="O28" s="3">
        <f>AVERAGE(O3,O4,O5,O8,O9,O17,O20,O23,O24,O26)</f>
        <v>1.9418399999999998</v>
      </c>
      <c r="P28" s="2">
        <f>AVERAGE(P3,P4,P5,P8,P9,P17,P20,P23,P24,P26)</f>
        <v>31.140497542707998</v>
      </c>
      <c r="Q28" s="2">
        <f>AVERAGE(Q3,Q4,Q5,Q8,Q9,Q17,Q20,Q23,Q24,Q26)</f>
        <v>92.8</v>
      </c>
    </row>
    <row r="29" spans="1:19" x14ac:dyDescent="0.25">
      <c r="B29" s="5" t="s">
        <v>13</v>
      </c>
      <c r="E29" s="2">
        <f>AVERAGE(E6,E7,E10,E13,E14,E18,E19,E22)</f>
        <v>12.762499999999999</v>
      </c>
      <c r="F29" s="2">
        <f>AVERAGE(F6,F7,F10,F13,F14,F18,F19,F22)</f>
        <v>295.625</v>
      </c>
      <c r="G29" s="4">
        <f>AVERAGE(G6,G7,G10,G13,G14,G18,G19,G22)</f>
        <v>8.91</v>
      </c>
      <c r="H29" s="3">
        <f>AVERAGE(H6,H7,H10,H13,H14,H18,H19,H22)</f>
        <v>91.574999999999989</v>
      </c>
      <c r="I29" s="2">
        <f>AVERAGE(I6,I7,I10,I13,I14,I18,I19,I22)</f>
        <v>29.125</v>
      </c>
      <c r="J29" s="4">
        <f>AVERAGE(J6,J7,J10,J13,J14,J18,J19,J22)</f>
        <v>7.6849999999999996</v>
      </c>
      <c r="K29" s="3">
        <f>AVERAGE(K6,K7,K10,K13,K14,K18,K19,K22)</f>
        <v>11.901948051947267</v>
      </c>
      <c r="L29" s="4">
        <f>AVERAGE(L6,L7,L10,L13,L14,L18,L19,L22)</f>
        <v>0.56213205194805205</v>
      </c>
      <c r="M29" s="4">
        <f>AVERAGE(M6,M7,M10,M13,M14,M18,M19,M22)</f>
        <v>1.3694999999999999</v>
      </c>
      <c r="N29" s="3">
        <f>AVERAGE(N6,N7,N10,N13,N14,N18,N19,N22)</f>
        <v>10.746000000000002</v>
      </c>
      <c r="O29" s="3">
        <f>AVERAGE(O6,O7,O10,O13,O14,O18,O19,O22)</f>
        <v>10.853100000000001</v>
      </c>
      <c r="P29" s="2">
        <f>AVERAGE(P6,P7,P10,P13,P14,P18,P19,P22)</f>
        <v>23.358110666085704</v>
      </c>
      <c r="Q29" s="2">
        <f>AVERAGE(Q6,Q7,Q10,Q13,Q14,Q18,Q19,Q22)</f>
        <v>65.625</v>
      </c>
    </row>
    <row r="30" spans="1:19" x14ac:dyDescent="0.25">
      <c r="B30" s="5" t="s">
        <v>12</v>
      </c>
      <c r="E30" s="2">
        <f>AVERAGE(E11,E12,E16,E15,E21,E25)</f>
        <v>13.733333333333334</v>
      </c>
      <c r="F30" s="2">
        <f>AVERAGE(F11,F12,F16,F15,F21,F25)</f>
        <v>8417.7166666666672</v>
      </c>
      <c r="G30" s="4">
        <f>AVERAGE(G11,G12,G16,G15,G21,G25)</f>
        <v>9.3316666666666688</v>
      </c>
      <c r="H30" s="3">
        <f>AVERAGE(H11,H12,H16,H15,H21,H25)</f>
        <v>96.449999999999989</v>
      </c>
      <c r="I30" s="2">
        <f>AVERAGE(I11,I12,I16,I15,I21,I25)</f>
        <v>26.4</v>
      </c>
      <c r="J30" s="4">
        <f>AVERAGE(J11,J12,J16,J15,J21,J25)</f>
        <v>7.2483333333333322</v>
      </c>
      <c r="K30" s="3">
        <f>AVERAGE(K11,K12,K16,K15,K21,K25)</f>
        <v>16.513815372196209</v>
      </c>
      <c r="L30" s="4">
        <f>AVERAGE(L11,L12,L16,L15,L21,L25)</f>
        <v>0.31510710949662685</v>
      </c>
      <c r="M30" s="4">
        <f>AVERAGE(M11,M12,M16,M15,M21,M25)</f>
        <v>1.7263999999999999</v>
      </c>
      <c r="N30" s="3">
        <f>AVERAGE(N11,N12,N16,N15,N21,N25)</f>
        <v>6.712933333333333</v>
      </c>
      <c r="O30" s="3">
        <f>AVERAGE(O11,O12,O16,O15,O21,O25)</f>
        <v>10.639200000000001</v>
      </c>
      <c r="P30" s="2">
        <f>AVERAGE(P11,P12,P16,P15,P21,P25)</f>
        <v>10.060218974221327</v>
      </c>
      <c r="Q30" s="2">
        <f>AVERAGE(Q11,Q12,Q16,Q15,Q21,Q25)</f>
        <v>46.666666666666664</v>
      </c>
    </row>
    <row r="32" spans="1:19" x14ac:dyDescent="0.25">
      <c r="B32" s="1" t="s">
        <v>11</v>
      </c>
      <c r="C32" s="1"/>
      <c r="D32" s="1"/>
      <c r="F32" s="1" t="s">
        <v>10</v>
      </c>
      <c r="G32" s="1"/>
      <c r="H32" s="1"/>
    </row>
    <row r="33" spans="2:8" x14ac:dyDescent="0.25">
      <c r="B33" s="1" t="s">
        <v>9</v>
      </c>
      <c r="C33" s="1"/>
      <c r="D33" s="1"/>
      <c r="E33" s="1"/>
      <c r="F33" s="1" t="s">
        <v>8</v>
      </c>
      <c r="G33" s="1"/>
      <c r="H33" s="1"/>
    </row>
    <row r="34" spans="2:8" x14ac:dyDescent="0.25">
      <c r="B34" s="1" t="s">
        <v>7</v>
      </c>
      <c r="C34" s="1"/>
      <c r="D34" s="1"/>
      <c r="E34" s="1"/>
      <c r="F34" s="1" t="s">
        <v>6</v>
      </c>
      <c r="G34" s="1"/>
      <c r="H34" s="1"/>
    </row>
    <row r="35" spans="2:8" x14ac:dyDescent="0.25">
      <c r="B35" s="1" t="s">
        <v>5</v>
      </c>
      <c r="C35" s="1"/>
      <c r="D35" s="1"/>
      <c r="E35" s="1"/>
      <c r="F35" s="1" t="s">
        <v>4</v>
      </c>
      <c r="G35" s="1"/>
      <c r="H35" s="1"/>
    </row>
    <row r="36" spans="2:8" x14ac:dyDescent="0.25">
      <c r="B36" s="1" t="s">
        <v>3</v>
      </c>
      <c r="C36" s="1"/>
      <c r="D36" s="1"/>
      <c r="E36" s="1"/>
      <c r="F36" s="1" t="s">
        <v>2</v>
      </c>
      <c r="G36" s="1"/>
      <c r="H36" s="1"/>
    </row>
    <row r="37" spans="2:8" x14ac:dyDescent="0.25">
      <c r="B37" s="1" t="s">
        <v>1</v>
      </c>
      <c r="C37" s="1"/>
      <c r="D37" s="1"/>
      <c r="E37" s="1"/>
      <c r="F37" s="1" t="s">
        <v>0</v>
      </c>
      <c r="G37" s="1"/>
      <c r="H37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04B75DF3B5F74DA2D7BEC6F15807CE" ma:contentTypeVersion="13" ma:contentTypeDescription="Create a new document." ma:contentTypeScope="" ma:versionID="26a73e63aae8cdcef831aedced27c684">
  <xsd:schema xmlns:xsd="http://www.w3.org/2001/XMLSchema" xmlns:xs="http://www.w3.org/2001/XMLSchema" xmlns:p="http://schemas.microsoft.com/office/2006/metadata/properties" xmlns:ns3="4fdc44ed-8213-44fe-befa-2e274523f9cd" xmlns:ns4="0b90654d-9a28-44b2-bc69-c2fa10f960ce" targetNamespace="http://schemas.microsoft.com/office/2006/metadata/properties" ma:root="true" ma:fieldsID="0e6e8dea98917ac5721dfcad65e9e82c" ns3:_="" ns4:_="">
    <xsd:import namespace="4fdc44ed-8213-44fe-befa-2e274523f9cd"/>
    <xsd:import namespace="0b90654d-9a28-44b2-bc69-c2fa10f960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c44ed-8213-44fe-befa-2e274523f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0654d-9a28-44b2-bc69-c2fa10f960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dc44ed-8213-44fe-befa-2e274523f9cd" xsi:nil="true"/>
  </documentManagement>
</p:properties>
</file>

<file path=customXml/itemProps1.xml><?xml version="1.0" encoding="utf-8"?>
<ds:datastoreItem xmlns:ds="http://schemas.openxmlformats.org/officeDocument/2006/customXml" ds:itemID="{25A5CDEA-E53E-4C5B-B4C0-4BD255710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dc44ed-8213-44fe-befa-2e274523f9cd"/>
    <ds:schemaRef ds:uri="0b90654d-9a28-44b2-bc69-c2fa10f960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D5616-F24A-42D7-8D31-BB9DF4B9E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57B032-AF3E-4546-BE51-83C3CAEBA14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b90654d-9a28-44b2-bc69-c2fa10f960ce"/>
    <ds:schemaRef ds:uri="4fdc44ed-8213-44fe-befa-2e274523f9c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2022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Reinsel, Madeline</dc:creator>
  <cp:lastModifiedBy>Reinsel, Madeline</cp:lastModifiedBy>
  <dcterms:created xsi:type="dcterms:W3CDTF">2023-01-17T15:54:54Z</dcterms:created>
  <dcterms:modified xsi:type="dcterms:W3CDTF">2023-01-17T16:15:34Z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0x010100A904B75DF3B5F74DA2D7BEC6F15807CE</vt:lpwstr>
  </property>
</Properties>
</file>