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CA\Data\xls for web\"/>
    </mc:Choice>
  </mc:AlternateContent>
  <bookViews>
    <workbookView xWindow="1428" yWindow="96" windowWidth="14316" windowHeight="14652"/>
  </bookViews>
  <sheets>
    <sheet name="Final" sheetId="1" r:id="rId1"/>
  </sheets>
  <calcPr calcId="152511"/>
</workbook>
</file>

<file path=xl/calcChain.xml><?xml version="1.0" encoding="utf-8"?>
<calcChain xmlns="http://schemas.openxmlformats.org/spreadsheetml/2006/main">
  <c r="F30" i="1" l="1"/>
  <c r="G30" i="1"/>
  <c r="H30" i="1"/>
  <c r="I30" i="1"/>
  <c r="J30" i="1"/>
  <c r="K30" i="1"/>
  <c r="L30" i="1"/>
  <c r="M30" i="1"/>
  <c r="N30" i="1"/>
  <c r="O30" i="1"/>
  <c r="Q30" i="1"/>
  <c r="F29" i="1"/>
  <c r="G29" i="1"/>
  <c r="H29" i="1"/>
  <c r="I29" i="1"/>
  <c r="J29" i="1"/>
  <c r="K29" i="1"/>
  <c r="L29" i="1"/>
  <c r="M29" i="1"/>
  <c r="N29" i="1"/>
  <c r="O29" i="1"/>
  <c r="Q29" i="1"/>
  <c r="F28" i="1"/>
  <c r="G28" i="1"/>
  <c r="H28" i="1"/>
  <c r="I28" i="1"/>
  <c r="J28" i="1"/>
  <c r="K28" i="1"/>
  <c r="L28" i="1"/>
  <c r="M28" i="1"/>
  <c r="N28" i="1"/>
  <c r="O28" i="1"/>
  <c r="Q28" i="1"/>
  <c r="E30" i="1"/>
  <c r="E29" i="1"/>
  <c r="E28" i="1"/>
  <c r="M27" i="1"/>
  <c r="P14" i="1" l="1"/>
  <c r="E27" i="1"/>
  <c r="F27" i="1"/>
  <c r="G27" i="1"/>
  <c r="H27" i="1"/>
  <c r="I27" i="1"/>
  <c r="J27" i="1"/>
  <c r="K27" i="1"/>
  <c r="L27" i="1"/>
  <c r="N27" i="1"/>
  <c r="O27" i="1"/>
  <c r="Q27" i="1"/>
  <c r="P4" i="1" l="1"/>
  <c r="P5" i="1"/>
  <c r="P6" i="1"/>
  <c r="P7" i="1"/>
  <c r="P8" i="1"/>
  <c r="P9" i="1"/>
  <c r="P10" i="1"/>
  <c r="P11" i="1"/>
  <c r="P12" i="1"/>
  <c r="P13" i="1"/>
  <c r="P15" i="1"/>
  <c r="P16" i="1"/>
  <c r="P17" i="1"/>
  <c r="P18" i="1"/>
  <c r="P19" i="1"/>
  <c r="P20" i="1"/>
  <c r="P21" i="1"/>
  <c r="P22" i="1"/>
  <c r="P23" i="1"/>
  <c r="P24" i="1"/>
  <c r="P25" i="1"/>
  <c r="P26" i="1"/>
  <c r="P3" i="1"/>
  <c r="P28" i="1" l="1"/>
  <c r="P29" i="1"/>
  <c r="P30" i="1"/>
  <c r="P27" i="1"/>
</calcChain>
</file>

<file path=xl/sharedStrings.xml><?xml version="1.0" encoding="utf-8"?>
<sst xmlns="http://schemas.openxmlformats.org/spreadsheetml/2006/main" count="82" uniqueCount="60">
  <si>
    <t xml:space="preserve">Site </t>
  </si>
  <si>
    <t>Location</t>
  </si>
  <si>
    <t>Water Type</t>
  </si>
  <si>
    <t>Date</t>
  </si>
  <si>
    <t>Temp</t>
  </si>
  <si>
    <t xml:space="preserve">Cond </t>
  </si>
  <si>
    <t>O2</t>
  </si>
  <si>
    <t xml:space="preserve">% Sat </t>
  </si>
  <si>
    <t>Bact</t>
  </si>
  <si>
    <t>pH</t>
  </si>
  <si>
    <t>TSS</t>
  </si>
  <si>
    <t>Tot P</t>
  </si>
  <si>
    <t>DIP</t>
  </si>
  <si>
    <t>NO2+NO3</t>
  </si>
  <si>
    <t>NH4</t>
  </si>
  <si>
    <t>N:P</t>
  </si>
  <si>
    <t>Secchi</t>
  </si>
  <si>
    <t>New Hope Road</t>
  </si>
  <si>
    <t>Stream</t>
  </si>
  <si>
    <t>Compton Drive</t>
  </si>
  <si>
    <t>College Campus</t>
  </si>
  <si>
    <t>Lake Matoaka</t>
  </si>
  <si>
    <t>Pond</t>
  </si>
  <si>
    <t>Stormwater Pond</t>
  </si>
  <si>
    <t>Holly Hills</t>
  </si>
  <si>
    <t>Airport</t>
  </si>
  <si>
    <t>Vineyards Lake</t>
  </si>
  <si>
    <t>Vineyards Tributary</t>
  </si>
  <si>
    <t>Tidal Creek</t>
  </si>
  <si>
    <t>James River</t>
  </si>
  <si>
    <t>Overlook Pond</t>
  </si>
  <si>
    <t>Kingspoint Pond</t>
  </si>
  <si>
    <t>Kingspoint Dock</t>
  </si>
  <si>
    <t>College Landing</t>
  </si>
  <si>
    <t>Mimosa Drive</t>
  </si>
  <si>
    <t>CW Ponds</t>
  </si>
  <si>
    <t>Tutters Neck</t>
  </si>
  <si>
    <t>Papermill Creek</t>
  </si>
  <si>
    <t>Halfway Creek</t>
  </si>
  <si>
    <t>Kingsmill Pond</t>
  </si>
  <si>
    <t>Kingsmill Creek</t>
  </si>
  <si>
    <t>Bloody Ravine</t>
  </si>
  <si>
    <t xml:space="preserve">Colonial Williamsburg </t>
  </si>
  <si>
    <t>All 24 Locations</t>
  </si>
  <si>
    <t>Streams</t>
  </si>
  <si>
    <t>Ponds</t>
  </si>
  <si>
    <t>Tidal Creeks</t>
  </si>
  <si>
    <t>Temperature in Degrees Centigrade</t>
  </si>
  <si>
    <t>Conductivity in µS,  temperature-compensated</t>
  </si>
  <si>
    <t>Oxygen in ppm or mg/L</t>
  </si>
  <si>
    <t>O2 saturation in percent</t>
  </si>
  <si>
    <t>Bacteria in fecal coliform colonies per 100 mL</t>
  </si>
  <si>
    <t>TSS--Suspended sediment in mg/L</t>
  </si>
  <si>
    <t xml:space="preserve">N:P: ratio of dissolved N to dissolved P.  N:P &gt; 16:1 suggests P limitation; N:P &lt; 16:1 indicates N limitation </t>
  </si>
  <si>
    <t>Total P as particulate P in µmoles P/L</t>
  </si>
  <si>
    <t>Sechhi reading in cm</t>
  </si>
  <si>
    <t>DIP:  dissolved inorganic phosphate in µmoles P/L</t>
  </si>
  <si>
    <t>NH4:  dissolved ammonium nitrogen in µmoles N/L</t>
  </si>
  <si>
    <t>NO2+NO3: dissolved nitrite+nitrate in µmoles N/L</t>
  </si>
  <si>
    <t>College Creek Alliance Water Quality Survey, October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</si>
</sst>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21">
    <xf numFmtId="0" fontId="0" fillId="0" borderId="0" xfId="0"/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7" fontId="3" fillId="0" borderId="0" xfId="0" applyNumberFormat="1" applyFont="1" applyAlignment="1">
      <alignment horizontal="center"/>
    </xf>
    <xf numFmtId="164" fontId="6" fillId="0" borderId="0" xfId="2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164" fontId="0" fillId="0" borderId="0" xfId="0" applyNumberFormat="1"/>
  </cellXfs>
  <cellStyles count="3">
    <cellStyle name="Normal" xfId="0" builtinId="0"/>
    <cellStyle name="Normal 2" xfId="1"/>
    <cellStyle name="Normal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tabSelected="1" zoomScale="112" zoomScaleNormal="112" workbookViewId="0">
      <selection activeCell="F27" sqref="F27"/>
    </sheetView>
  </sheetViews>
  <sheetFormatPr defaultRowHeight="14.4" x14ac:dyDescent="0.3"/>
  <cols>
    <col min="2" max="2" width="19.44140625" customWidth="1"/>
    <col min="4" max="4" width="5.6640625" bestFit="1" customWidth="1"/>
    <col min="5" max="5" width="7.44140625" bestFit="1" customWidth="1"/>
    <col min="6" max="6" width="8.44140625" customWidth="1"/>
    <col min="7" max="7" width="5.5546875" customWidth="1"/>
    <col min="8" max="8" width="6.33203125" customWidth="1"/>
    <col min="9" max="9" width="5" customWidth="1"/>
    <col min="10" max="10" width="4.6640625" customWidth="1"/>
    <col min="11" max="11" width="4.5546875" customWidth="1"/>
    <col min="12" max="12" width="6" customWidth="1"/>
    <col min="15" max="15" width="8.44140625" customWidth="1"/>
    <col min="16" max="16" width="7.109375" customWidth="1"/>
    <col min="22" max="22" width="10.109375" bestFit="1" customWidth="1"/>
  </cols>
  <sheetData>
    <row r="1" spans="1:22" x14ac:dyDescent="0.3">
      <c r="A1" s="2" t="s">
        <v>59</v>
      </c>
    </row>
    <row r="2" spans="1:22" x14ac:dyDescent="0.3">
      <c r="A2" s="2" t="s">
        <v>0</v>
      </c>
      <c r="B2" s="2" t="s">
        <v>1</v>
      </c>
      <c r="C2" s="4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  <c r="S2" s="5"/>
      <c r="T2" s="5"/>
      <c r="U2" s="5"/>
    </row>
    <row r="3" spans="1:22" x14ac:dyDescent="0.3">
      <c r="A3" s="9">
        <v>1</v>
      </c>
      <c r="B3" s="3" t="s">
        <v>17</v>
      </c>
      <c r="C3" s="3" t="s">
        <v>18</v>
      </c>
      <c r="D3" s="13">
        <v>43763</v>
      </c>
      <c r="E3" s="6">
        <v>16.7</v>
      </c>
      <c r="F3" s="7">
        <v>381</v>
      </c>
      <c r="G3" s="8">
        <v>8.92</v>
      </c>
      <c r="H3" s="7">
        <v>91.7</v>
      </c>
      <c r="I3" s="7">
        <v>0</v>
      </c>
      <c r="J3" s="8">
        <v>6.94</v>
      </c>
      <c r="K3" s="16">
        <v>29.999999999996696</v>
      </c>
      <c r="L3" s="15">
        <v>1.272</v>
      </c>
      <c r="M3" s="15">
        <v>0.33600000000000002</v>
      </c>
      <c r="N3" s="16">
        <v>14.257199999999999</v>
      </c>
      <c r="O3" s="14">
        <v>0.15340000000000001</v>
      </c>
      <c r="P3" s="17">
        <f>(N3+O3)/M3</f>
        <v>42.888690476190469</v>
      </c>
      <c r="Q3" s="7">
        <v>120</v>
      </c>
      <c r="V3" s="20"/>
    </row>
    <row r="4" spans="1:22" x14ac:dyDescent="0.3">
      <c r="A4" s="9">
        <v>2</v>
      </c>
      <c r="B4" s="3" t="s">
        <v>19</v>
      </c>
      <c r="C4" s="3" t="s">
        <v>18</v>
      </c>
      <c r="D4" s="13">
        <v>43763</v>
      </c>
      <c r="E4" s="6">
        <v>16.8</v>
      </c>
      <c r="F4" s="7">
        <v>186</v>
      </c>
      <c r="G4" s="8">
        <v>8.92</v>
      </c>
      <c r="H4" s="7">
        <v>91.8</v>
      </c>
      <c r="I4" s="18">
        <v>33</v>
      </c>
      <c r="J4" s="8">
        <v>7.17</v>
      </c>
      <c r="K4" s="16">
        <v>45.50000000000054</v>
      </c>
      <c r="L4" s="15">
        <v>0.9264</v>
      </c>
      <c r="M4" s="15">
        <v>0.33600000000000002</v>
      </c>
      <c r="N4" s="16">
        <v>5.7552000000000003</v>
      </c>
      <c r="O4" s="14">
        <v>1.9942000000000002</v>
      </c>
      <c r="P4" s="19">
        <f t="shared" ref="P4:P26" si="0">(N4+O4)/M4</f>
        <v>23.063690476190477</v>
      </c>
      <c r="Q4" s="7">
        <v>120</v>
      </c>
      <c r="V4" s="20"/>
    </row>
    <row r="5" spans="1:22" x14ac:dyDescent="0.3">
      <c r="A5" s="9">
        <v>3</v>
      </c>
      <c r="B5" s="3" t="s">
        <v>20</v>
      </c>
      <c r="C5" s="3" t="s">
        <v>18</v>
      </c>
      <c r="D5" s="13">
        <v>43763</v>
      </c>
      <c r="E5" s="6">
        <v>16.2</v>
      </c>
      <c r="F5" s="7">
        <v>464</v>
      </c>
      <c r="G5" s="8">
        <v>8.52</v>
      </c>
      <c r="H5" s="7">
        <v>86.7</v>
      </c>
      <c r="I5" s="18">
        <v>66</v>
      </c>
      <c r="J5" s="8">
        <v>6.83</v>
      </c>
      <c r="K5" s="16">
        <v>1.800000000001134</v>
      </c>
      <c r="L5" s="15">
        <v>0.57600000000000007</v>
      </c>
      <c r="M5" s="15">
        <v>0.28800000000000003</v>
      </c>
      <c r="N5" s="16">
        <v>9.7664000000000009</v>
      </c>
      <c r="O5" s="14">
        <v>0.30680000000000002</v>
      </c>
      <c r="P5" s="19">
        <f t="shared" si="0"/>
        <v>34.976388888888891</v>
      </c>
      <c r="Q5" s="7">
        <v>66</v>
      </c>
      <c r="V5" s="20"/>
    </row>
    <row r="6" spans="1:22" x14ac:dyDescent="0.3">
      <c r="A6" s="9">
        <v>4</v>
      </c>
      <c r="B6" s="3" t="s">
        <v>21</v>
      </c>
      <c r="C6" s="3" t="s">
        <v>22</v>
      </c>
      <c r="D6" s="13">
        <v>43763</v>
      </c>
      <c r="E6" s="6">
        <v>17.7</v>
      </c>
      <c r="F6" s="7">
        <v>234</v>
      </c>
      <c r="G6" s="8">
        <v>8.69</v>
      </c>
      <c r="H6" s="7">
        <v>91.3</v>
      </c>
      <c r="I6" s="18">
        <v>33</v>
      </c>
      <c r="J6" s="8">
        <v>7.07</v>
      </c>
      <c r="K6" s="16">
        <v>0.60000000000037801</v>
      </c>
      <c r="L6" s="15">
        <v>0.4032</v>
      </c>
      <c r="M6" s="15">
        <v>0.14400000000000002</v>
      </c>
      <c r="N6" s="16">
        <v>5.2755999999999998</v>
      </c>
      <c r="O6" s="14">
        <v>0.15340000000000001</v>
      </c>
      <c r="P6" s="19">
        <f t="shared" si="0"/>
        <v>37.701388888888886</v>
      </c>
      <c r="Q6" s="7">
        <v>120</v>
      </c>
      <c r="V6" s="20"/>
    </row>
    <row r="7" spans="1:22" x14ac:dyDescent="0.3">
      <c r="A7" s="9">
        <v>5</v>
      </c>
      <c r="B7" s="3" t="s">
        <v>23</v>
      </c>
      <c r="C7" s="3" t="s">
        <v>22</v>
      </c>
      <c r="D7" s="13">
        <v>43763</v>
      </c>
      <c r="E7" s="6">
        <v>17.5</v>
      </c>
      <c r="F7" s="7">
        <v>30</v>
      </c>
      <c r="G7" s="8">
        <v>9.91</v>
      </c>
      <c r="H7" s="7">
        <v>104</v>
      </c>
      <c r="I7" s="18">
        <v>0</v>
      </c>
      <c r="J7" s="8">
        <v>7.61</v>
      </c>
      <c r="K7" s="16">
        <v>2.1428571428553211</v>
      </c>
      <c r="L7" s="15">
        <v>1.5497142857142858</v>
      </c>
      <c r="M7" s="15">
        <v>2.1120000000000001</v>
      </c>
      <c r="N7" s="16">
        <v>12.6876</v>
      </c>
      <c r="O7" s="14">
        <v>1.534</v>
      </c>
      <c r="P7" s="19">
        <f t="shared" si="0"/>
        <v>6.7337121212121209</v>
      </c>
      <c r="Q7" s="7">
        <v>18</v>
      </c>
      <c r="V7" s="20"/>
    </row>
    <row r="8" spans="1:22" x14ac:dyDescent="0.3">
      <c r="A8" s="9">
        <v>6</v>
      </c>
      <c r="B8" s="3" t="s">
        <v>24</v>
      </c>
      <c r="C8" s="3" t="s">
        <v>18</v>
      </c>
      <c r="D8" s="13">
        <v>43763</v>
      </c>
      <c r="E8" s="6">
        <v>16.100000000000001</v>
      </c>
      <c r="F8" s="7">
        <v>451</v>
      </c>
      <c r="G8" s="8">
        <v>9.34</v>
      </c>
      <c r="H8" s="7">
        <v>94.9</v>
      </c>
      <c r="I8" s="18">
        <v>0</v>
      </c>
      <c r="J8" s="8">
        <v>6.81</v>
      </c>
      <c r="K8" s="16">
        <v>0.60000000000037801</v>
      </c>
      <c r="L8" s="15">
        <v>0.42816000000000004</v>
      </c>
      <c r="M8" s="15">
        <v>0.67200000000000004</v>
      </c>
      <c r="N8" s="16">
        <v>15.565200000000001</v>
      </c>
      <c r="O8" s="14">
        <v>0.15340000000000001</v>
      </c>
      <c r="P8" s="19">
        <f t="shared" si="0"/>
        <v>23.390773809523807</v>
      </c>
      <c r="Q8" s="7">
        <v>120</v>
      </c>
      <c r="V8" s="20"/>
    </row>
    <row r="9" spans="1:22" x14ac:dyDescent="0.3">
      <c r="A9" s="9">
        <v>7</v>
      </c>
      <c r="B9" s="3" t="s">
        <v>25</v>
      </c>
      <c r="C9" s="3" t="s">
        <v>18</v>
      </c>
      <c r="D9" s="13">
        <v>43763</v>
      </c>
      <c r="E9" s="6">
        <v>16.600000000000001</v>
      </c>
      <c r="F9" s="7">
        <v>822</v>
      </c>
      <c r="G9" s="8">
        <v>5.08</v>
      </c>
      <c r="H9" s="7">
        <v>52.4</v>
      </c>
      <c r="I9" s="18">
        <v>0</v>
      </c>
      <c r="J9" s="8">
        <v>6.64</v>
      </c>
      <c r="K9" s="16">
        <v>1.5999999999998238</v>
      </c>
      <c r="L9" s="15">
        <v>0.58176000000000005</v>
      </c>
      <c r="M9" s="15">
        <v>0.14400000000000002</v>
      </c>
      <c r="N9" s="16">
        <v>27.729600000000001</v>
      </c>
      <c r="O9" s="14">
        <v>0</v>
      </c>
      <c r="P9" s="19">
        <f t="shared" si="0"/>
        <v>192.56666666666666</v>
      </c>
      <c r="Q9" s="7">
        <v>59</v>
      </c>
      <c r="V9" s="20"/>
    </row>
    <row r="10" spans="1:22" x14ac:dyDescent="0.3">
      <c r="A10" s="9">
        <v>8</v>
      </c>
      <c r="B10" s="3" t="s">
        <v>26</v>
      </c>
      <c r="C10" s="3" t="s">
        <v>22</v>
      </c>
      <c r="D10" s="13">
        <v>43763</v>
      </c>
      <c r="E10" s="6">
        <v>18.8</v>
      </c>
      <c r="F10" s="7">
        <v>256</v>
      </c>
      <c r="G10" s="8">
        <v>6.24</v>
      </c>
      <c r="H10" s="7">
        <v>67.2</v>
      </c>
      <c r="I10" s="18">
        <v>0</v>
      </c>
      <c r="J10" s="8">
        <v>7.14</v>
      </c>
      <c r="K10" s="16">
        <v>0.39999999999906777</v>
      </c>
      <c r="L10" s="15">
        <v>0.43584000000000012</v>
      </c>
      <c r="M10" s="15">
        <v>0.14400000000000002</v>
      </c>
      <c r="N10" s="16">
        <v>24.634</v>
      </c>
      <c r="O10" s="14">
        <v>0.46020000000000005</v>
      </c>
      <c r="P10" s="19">
        <f t="shared" si="0"/>
        <v>174.26527777777775</v>
      </c>
      <c r="Q10" s="7">
        <v>86</v>
      </c>
      <c r="V10" s="20"/>
    </row>
    <row r="11" spans="1:22" x14ac:dyDescent="0.3">
      <c r="A11" s="9">
        <v>9</v>
      </c>
      <c r="B11" s="3" t="s">
        <v>27</v>
      </c>
      <c r="C11" s="3" t="s">
        <v>28</v>
      </c>
      <c r="D11" s="13">
        <v>43763</v>
      </c>
      <c r="E11" s="6">
        <v>21.4</v>
      </c>
      <c r="F11" s="7">
        <v>9830</v>
      </c>
      <c r="G11" s="8">
        <v>10.1</v>
      </c>
      <c r="H11" s="7">
        <v>114</v>
      </c>
      <c r="I11" s="18">
        <v>0</v>
      </c>
      <c r="J11" s="8">
        <v>6.78</v>
      </c>
      <c r="K11" s="16">
        <v>15.000000000000568</v>
      </c>
      <c r="L11" s="15">
        <v>0.6432000000000001</v>
      </c>
      <c r="M11" s="15">
        <v>1.056</v>
      </c>
      <c r="N11" s="16">
        <v>5.4935999999999998</v>
      </c>
      <c r="O11" s="14">
        <v>0.30680000000000002</v>
      </c>
      <c r="P11" s="19">
        <f t="shared" si="0"/>
        <v>5.4928030303030297</v>
      </c>
      <c r="Q11" s="7">
        <v>24</v>
      </c>
      <c r="V11" s="20"/>
    </row>
    <row r="12" spans="1:22" x14ac:dyDescent="0.3">
      <c r="A12" s="9">
        <v>10</v>
      </c>
      <c r="B12" s="3" t="s">
        <v>29</v>
      </c>
      <c r="C12" s="3" t="s">
        <v>28</v>
      </c>
      <c r="D12" s="13">
        <v>43763</v>
      </c>
      <c r="E12" s="6">
        <v>18.3</v>
      </c>
      <c r="F12" s="7">
        <v>14710</v>
      </c>
      <c r="G12" s="8">
        <v>9.16</v>
      </c>
      <c r="H12" s="7">
        <v>97.7</v>
      </c>
      <c r="I12" s="7">
        <v>66</v>
      </c>
      <c r="J12" s="8">
        <v>6.84</v>
      </c>
      <c r="K12" s="16">
        <v>9.800000000000253</v>
      </c>
      <c r="L12" s="15">
        <v>0.58368000000000009</v>
      </c>
      <c r="M12" s="15">
        <v>0.48</v>
      </c>
      <c r="N12" s="16">
        <v>3.0084</v>
      </c>
      <c r="O12" s="14">
        <v>0</v>
      </c>
      <c r="P12" s="19">
        <f t="shared" si="0"/>
        <v>6.2675000000000001</v>
      </c>
      <c r="Q12" s="7">
        <v>31</v>
      </c>
      <c r="V12" s="20"/>
    </row>
    <row r="13" spans="1:22" x14ac:dyDescent="0.3">
      <c r="A13" s="9">
        <v>11</v>
      </c>
      <c r="B13" s="3" t="s">
        <v>30</v>
      </c>
      <c r="C13" s="3" t="s">
        <v>22</v>
      </c>
      <c r="D13" s="13">
        <v>43763</v>
      </c>
      <c r="E13" s="6">
        <v>19.399999999999999</v>
      </c>
      <c r="F13" s="7">
        <v>271</v>
      </c>
      <c r="G13" s="8">
        <v>6.28</v>
      </c>
      <c r="H13" s="7">
        <v>68.5</v>
      </c>
      <c r="I13" s="18">
        <v>0</v>
      </c>
      <c r="J13" s="8">
        <v>7.68</v>
      </c>
      <c r="K13" s="16">
        <v>1.800000000001134</v>
      </c>
      <c r="L13" s="15">
        <v>0.35904000000000003</v>
      </c>
      <c r="M13" s="15">
        <v>9.6000000000000002E-2</v>
      </c>
      <c r="N13" s="16">
        <v>1.9184000000000001</v>
      </c>
      <c r="O13" s="14">
        <v>0.46020000000000005</v>
      </c>
      <c r="P13" s="19">
        <f t="shared" si="0"/>
        <v>24.777083333333334</v>
      </c>
      <c r="Q13" s="7">
        <v>120</v>
      </c>
      <c r="V13" s="20"/>
    </row>
    <row r="14" spans="1:22" x14ac:dyDescent="0.3">
      <c r="A14" s="9">
        <v>12</v>
      </c>
      <c r="B14" s="3" t="s">
        <v>31</v>
      </c>
      <c r="C14" s="3" t="s">
        <v>22</v>
      </c>
      <c r="D14" s="13">
        <v>43763</v>
      </c>
      <c r="E14" s="6">
        <v>18.7</v>
      </c>
      <c r="F14" s="7">
        <v>262</v>
      </c>
      <c r="G14" s="8">
        <v>7.77</v>
      </c>
      <c r="H14" s="7">
        <v>83.5</v>
      </c>
      <c r="I14" s="18">
        <v>33</v>
      </c>
      <c r="J14" s="8">
        <v>7.6</v>
      </c>
      <c r="K14" s="16">
        <v>0.20000000000042206</v>
      </c>
      <c r="L14" s="15">
        <v>0.15551999999999999</v>
      </c>
      <c r="M14" s="15">
        <v>0.14400000000000002</v>
      </c>
      <c r="N14" s="16">
        <v>4.36E-2</v>
      </c>
      <c r="O14" s="14">
        <v>0.30680000000000002</v>
      </c>
      <c r="P14" s="19">
        <f t="shared" si="0"/>
        <v>2.4333333333333336</v>
      </c>
      <c r="Q14" s="7">
        <v>120</v>
      </c>
      <c r="V14" s="20"/>
    </row>
    <row r="15" spans="1:22" x14ac:dyDescent="0.3">
      <c r="A15" s="9">
        <v>13</v>
      </c>
      <c r="B15" s="3" t="s">
        <v>32</v>
      </c>
      <c r="C15" s="3" t="s">
        <v>28</v>
      </c>
      <c r="D15" s="13">
        <v>43763</v>
      </c>
      <c r="E15" s="6">
        <v>19.7</v>
      </c>
      <c r="F15" s="7">
        <v>6390</v>
      </c>
      <c r="G15" s="8">
        <v>9.89</v>
      </c>
      <c r="H15" s="7">
        <v>108</v>
      </c>
      <c r="I15" s="18">
        <v>33</v>
      </c>
      <c r="J15" s="8">
        <v>7.05</v>
      </c>
      <c r="K15" s="16">
        <v>12.222222222220875</v>
      </c>
      <c r="L15" s="15">
        <v>0.91733333333333333</v>
      </c>
      <c r="M15" s="15">
        <v>0.57600000000000007</v>
      </c>
      <c r="N15" s="16">
        <v>1.7003999999999999</v>
      </c>
      <c r="O15" s="14">
        <v>0.30680000000000002</v>
      </c>
      <c r="P15" s="19">
        <f t="shared" si="0"/>
        <v>3.4847222222222221</v>
      </c>
      <c r="Q15" s="7">
        <v>40</v>
      </c>
      <c r="V15" s="20"/>
    </row>
    <row r="16" spans="1:22" x14ac:dyDescent="0.3">
      <c r="A16" s="9">
        <v>14</v>
      </c>
      <c r="B16" s="3" t="s">
        <v>33</v>
      </c>
      <c r="C16" s="3" t="s">
        <v>28</v>
      </c>
      <c r="D16" s="13">
        <v>43763</v>
      </c>
      <c r="E16" s="6">
        <v>19.5</v>
      </c>
      <c r="F16" s="7">
        <v>3940</v>
      </c>
      <c r="G16" s="8">
        <v>7.92</v>
      </c>
      <c r="H16" s="7">
        <v>86.7</v>
      </c>
      <c r="I16" s="18">
        <v>0</v>
      </c>
      <c r="J16" s="8">
        <v>7.23</v>
      </c>
      <c r="K16" s="16">
        <v>7.5609756097558058</v>
      </c>
      <c r="L16" s="15">
        <v>0.62282926829268304</v>
      </c>
      <c r="M16" s="15">
        <v>0.91200000000000003</v>
      </c>
      <c r="N16" s="16">
        <v>2.0928</v>
      </c>
      <c r="O16" s="14">
        <v>0</v>
      </c>
      <c r="P16" s="19">
        <f t="shared" si="0"/>
        <v>2.2947368421052632</v>
      </c>
      <c r="Q16" s="7">
        <v>22</v>
      </c>
      <c r="V16" s="20"/>
    </row>
    <row r="17" spans="1:22" x14ac:dyDescent="0.3">
      <c r="A17" s="9">
        <v>15</v>
      </c>
      <c r="B17" s="3" t="s">
        <v>34</v>
      </c>
      <c r="C17" s="3" t="s">
        <v>18</v>
      </c>
      <c r="D17" s="13">
        <v>43763</v>
      </c>
      <c r="E17" s="6">
        <v>16.7</v>
      </c>
      <c r="F17" s="7">
        <v>697</v>
      </c>
      <c r="G17" s="8">
        <v>9.17</v>
      </c>
      <c r="H17" s="7">
        <v>94.2</v>
      </c>
      <c r="I17" s="7">
        <v>33</v>
      </c>
      <c r="J17" s="8">
        <v>7.41</v>
      </c>
      <c r="K17" s="16">
        <v>0.300000000000189</v>
      </c>
      <c r="L17" s="15">
        <v>0.2928</v>
      </c>
      <c r="M17" s="15">
        <v>0.38400000000000001</v>
      </c>
      <c r="N17" s="16">
        <v>9.9407999999999994</v>
      </c>
      <c r="O17" s="14">
        <v>0</v>
      </c>
      <c r="P17" s="19">
        <f t="shared" si="0"/>
        <v>25.887499999999999</v>
      </c>
      <c r="Q17" s="7">
        <v>120</v>
      </c>
      <c r="V17" s="20"/>
    </row>
    <row r="18" spans="1:22" x14ac:dyDescent="0.3">
      <c r="A18" s="9">
        <v>16</v>
      </c>
      <c r="B18" s="3" t="s">
        <v>35</v>
      </c>
      <c r="C18" s="3" t="s">
        <v>22</v>
      </c>
      <c r="D18" s="13">
        <v>43763</v>
      </c>
      <c r="E18" s="6">
        <v>18</v>
      </c>
      <c r="F18" s="7">
        <v>534</v>
      </c>
      <c r="G18" s="8">
        <v>8.67</v>
      </c>
      <c r="H18" s="7">
        <v>91.3</v>
      </c>
      <c r="I18" s="18">
        <v>66</v>
      </c>
      <c r="J18" s="8">
        <v>7.62</v>
      </c>
      <c r="K18" s="16">
        <v>6.1999999999997613</v>
      </c>
      <c r="L18" s="15">
        <v>0.65472000000000008</v>
      </c>
      <c r="M18" s="15">
        <v>1.776</v>
      </c>
      <c r="N18" s="16">
        <v>13.298</v>
      </c>
      <c r="O18" s="14">
        <v>0</v>
      </c>
      <c r="P18" s="19">
        <f t="shared" si="0"/>
        <v>7.4876126126126126</v>
      </c>
      <c r="Q18" s="7">
        <v>56</v>
      </c>
      <c r="V18" s="20"/>
    </row>
    <row r="19" spans="1:22" x14ac:dyDescent="0.3">
      <c r="A19" s="9">
        <v>17</v>
      </c>
      <c r="B19" s="3" t="s">
        <v>36</v>
      </c>
      <c r="C19" s="3" t="s">
        <v>22</v>
      </c>
      <c r="D19" s="13">
        <v>43763</v>
      </c>
      <c r="E19" s="6">
        <v>18.600000000000001</v>
      </c>
      <c r="F19" s="7">
        <v>262</v>
      </c>
      <c r="G19" s="8">
        <v>8.81</v>
      </c>
      <c r="H19" s="7">
        <v>91.3</v>
      </c>
      <c r="I19" s="18">
        <v>0</v>
      </c>
      <c r="J19" s="8">
        <v>7.65</v>
      </c>
      <c r="K19" s="16">
        <v>3.0000000000001137</v>
      </c>
      <c r="L19" s="15">
        <v>0.53952</v>
      </c>
      <c r="M19" s="15">
        <v>0.48</v>
      </c>
      <c r="N19" s="16">
        <v>2.0928</v>
      </c>
      <c r="O19" s="14">
        <v>0.46020000000000005</v>
      </c>
      <c r="P19" s="19">
        <f t="shared" si="0"/>
        <v>5.3187499999999996</v>
      </c>
      <c r="Q19" s="7">
        <v>73</v>
      </c>
      <c r="V19" s="20"/>
    </row>
    <row r="20" spans="1:22" x14ac:dyDescent="0.3">
      <c r="A20" s="9">
        <v>18</v>
      </c>
      <c r="B20" s="3" t="s">
        <v>37</v>
      </c>
      <c r="C20" s="3" t="s">
        <v>18</v>
      </c>
      <c r="D20" s="13">
        <v>43763</v>
      </c>
      <c r="E20" s="6">
        <v>17.8</v>
      </c>
      <c r="F20" s="7">
        <v>708</v>
      </c>
      <c r="G20" s="8">
        <v>8.77</v>
      </c>
      <c r="H20" s="7">
        <v>92.4</v>
      </c>
      <c r="I20" s="18">
        <v>33</v>
      </c>
      <c r="J20" s="8">
        <v>7.46</v>
      </c>
      <c r="K20" s="16">
        <v>1.4000000000002899</v>
      </c>
      <c r="L20" s="15">
        <v>0.26592000000000005</v>
      </c>
      <c r="M20" s="15">
        <v>2.2560000000000002</v>
      </c>
      <c r="N20" s="16">
        <v>4.9703999999999997</v>
      </c>
      <c r="O20" s="14">
        <v>0.46020000000000005</v>
      </c>
      <c r="P20" s="19">
        <f t="shared" si="0"/>
        <v>2.4071808510638295</v>
      </c>
      <c r="Q20" s="7">
        <v>70</v>
      </c>
      <c r="V20" s="20"/>
    </row>
    <row r="21" spans="1:22" x14ac:dyDescent="0.3">
      <c r="A21" s="9">
        <v>19</v>
      </c>
      <c r="B21" s="3" t="s">
        <v>38</v>
      </c>
      <c r="C21" s="3" t="s">
        <v>28</v>
      </c>
      <c r="D21" s="13">
        <v>43763</v>
      </c>
      <c r="E21" s="6">
        <v>19.399999999999999</v>
      </c>
      <c r="F21" s="7">
        <v>4362</v>
      </c>
      <c r="G21" s="8">
        <v>11.15</v>
      </c>
      <c r="H21" s="7">
        <v>121</v>
      </c>
      <c r="I21" s="18">
        <v>0</v>
      </c>
      <c r="J21" s="8">
        <v>7.25</v>
      </c>
      <c r="K21" s="16">
        <v>6.8421052631583104</v>
      </c>
      <c r="L21" s="15">
        <v>0.97263157894736851</v>
      </c>
      <c r="M21" s="15">
        <v>1.1520000000000001</v>
      </c>
      <c r="N21" s="16">
        <v>10.9</v>
      </c>
      <c r="O21" s="14">
        <v>0.92040000000000011</v>
      </c>
      <c r="P21" s="19">
        <f t="shared" si="0"/>
        <v>10.260763888888889</v>
      </c>
      <c r="Q21" s="7">
        <v>30</v>
      </c>
      <c r="V21" s="20"/>
    </row>
    <row r="22" spans="1:22" x14ac:dyDescent="0.3">
      <c r="A22" s="9">
        <v>20</v>
      </c>
      <c r="B22" s="3" t="s">
        <v>39</v>
      </c>
      <c r="C22" s="3" t="s">
        <v>22</v>
      </c>
      <c r="D22" s="13">
        <v>43763</v>
      </c>
      <c r="E22" s="6">
        <v>19.8</v>
      </c>
      <c r="F22" s="7">
        <v>233</v>
      </c>
      <c r="G22" s="8">
        <v>6</v>
      </c>
      <c r="H22" s="7">
        <v>66</v>
      </c>
      <c r="I22" s="18">
        <v>33</v>
      </c>
      <c r="J22" s="8">
        <v>7.67</v>
      </c>
      <c r="K22" s="16">
        <v>1.1999999999989797</v>
      </c>
      <c r="L22" s="15">
        <v>0.56447999999999998</v>
      </c>
      <c r="M22" s="15">
        <v>0.432</v>
      </c>
      <c r="N22" s="16">
        <v>16.873200000000001</v>
      </c>
      <c r="O22" s="14">
        <v>1.0738000000000001</v>
      </c>
      <c r="P22" s="19">
        <f t="shared" si="0"/>
        <v>41.543981481481481</v>
      </c>
      <c r="Q22" s="7">
        <v>81</v>
      </c>
      <c r="V22" s="20"/>
    </row>
    <row r="23" spans="1:22" x14ac:dyDescent="0.3">
      <c r="A23" s="9">
        <v>21</v>
      </c>
      <c r="B23" s="3" t="s">
        <v>40</v>
      </c>
      <c r="C23" s="3" t="s">
        <v>18</v>
      </c>
      <c r="D23" s="13">
        <v>43763</v>
      </c>
      <c r="E23" s="6">
        <v>16.3</v>
      </c>
      <c r="F23" s="7">
        <v>288</v>
      </c>
      <c r="G23" s="8">
        <v>7.67</v>
      </c>
      <c r="H23" s="7">
        <v>78.3</v>
      </c>
      <c r="I23" s="18">
        <v>33</v>
      </c>
      <c r="J23" s="8">
        <v>7.38</v>
      </c>
      <c r="K23" s="16">
        <v>1.1999999999998678</v>
      </c>
      <c r="L23" s="15">
        <v>0.56064000000000003</v>
      </c>
      <c r="M23" s="15">
        <v>9.6000000000000002E-2</v>
      </c>
      <c r="N23" s="16">
        <v>1.3952</v>
      </c>
      <c r="O23" s="14">
        <v>0.46020000000000005</v>
      </c>
      <c r="P23" s="19">
        <f t="shared" si="0"/>
        <v>19.327083333333331</v>
      </c>
      <c r="Q23" s="7">
        <v>120</v>
      </c>
      <c r="V23" s="20"/>
    </row>
    <row r="24" spans="1:22" x14ac:dyDescent="0.3">
      <c r="A24" s="9">
        <v>22</v>
      </c>
      <c r="B24" s="3" t="s">
        <v>41</v>
      </c>
      <c r="C24" s="3" t="s">
        <v>18</v>
      </c>
      <c r="D24" s="13">
        <v>43763</v>
      </c>
      <c r="E24" s="6">
        <v>18.100000000000001</v>
      </c>
      <c r="F24" s="7">
        <v>513</v>
      </c>
      <c r="G24" s="8">
        <v>9.69</v>
      </c>
      <c r="H24" s="7">
        <v>102</v>
      </c>
      <c r="I24" s="18">
        <v>266</v>
      </c>
      <c r="J24" s="8">
        <v>7.1</v>
      </c>
      <c r="K24" s="16">
        <v>5.5714285714282754</v>
      </c>
      <c r="L24" s="15">
        <v>0.45805714285714283</v>
      </c>
      <c r="M24" s="15">
        <v>0.24</v>
      </c>
      <c r="N24" s="16">
        <v>12.862</v>
      </c>
      <c r="O24" s="14">
        <v>0</v>
      </c>
      <c r="P24" s="19">
        <f t="shared" si="0"/>
        <v>53.591666666666669</v>
      </c>
      <c r="Q24" s="7">
        <v>97</v>
      </c>
      <c r="V24" s="20"/>
    </row>
    <row r="25" spans="1:22" x14ac:dyDescent="0.3">
      <c r="A25" s="9">
        <v>23</v>
      </c>
      <c r="B25" s="3" t="s">
        <v>38</v>
      </c>
      <c r="C25" s="3" t="s">
        <v>28</v>
      </c>
      <c r="D25" s="13">
        <v>43763</v>
      </c>
      <c r="E25" s="6">
        <v>19.100000000000001</v>
      </c>
      <c r="F25" s="7">
        <v>3051</v>
      </c>
      <c r="G25" s="8">
        <v>9.68</v>
      </c>
      <c r="H25" s="7">
        <v>105</v>
      </c>
      <c r="I25" s="18">
        <v>33</v>
      </c>
      <c r="J25" s="8">
        <v>7.09</v>
      </c>
      <c r="K25" s="16">
        <v>13.584905660379214</v>
      </c>
      <c r="L25" s="15">
        <v>0.73177358490566047</v>
      </c>
      <c r="M25" s="15">
        <v>1.776</v>
      </c>
      <c r="N25" s="16">
        <v>1.3952</v>
      </c>
      <c r="O25" s="14">
        <v>0.46020000000000005</v>
      </c>
      <c r="P25" s="19">
        <f t="shared" si="0"/>
        <v>1.0447072072072072</v>
      </c>
      <c r="Q25" s="7">
        <v>23</v>
      </c>
      <c r="V25" s="20"/>
    </row>
    <row r="26" spans="1:22" x14ac:dyDescent="0.3">
      <c r="A26" s="9">
        <v>24</v>
      </c>
      <c r="B26" s="3" t="s">
        <v>42</v>
      </c>
      <c r="C26" s="3" t="s">
        <v>18</v>
      </c>
      <c r="D26" s="13">
        <v>43763</v>
      </c>
      <c r="E26" s="6">
        <v>25.8</v>
      </c>
      <c r="F26" s="7">
        <v>1592</v>
      </c>
      <c r="G26" s="8">
        <v>8.51</v>
      </c>
      <c r="H26" s="7">
        <v>105</v>
      </c>
      <c r="I26" s="7">
        <v>0</v>
      </c>
      <c r="J26" s="8">
        <v>8.01</v>
      </c>
      <c r="K26" s="16">
        <v>0.79999999999991189</v>
      </c>
      <c r="L26" s="15">
        <v>0.10752</v>
      </c>
      <c r="M26" s="15">
        <v>5.1360000000000001</v>
      </c>
      <c r="N26" s="16">
        <v>16.132000000000001</v>
      </c>
      <c r="O26" s="14">
        <v>0</v>
      </c>
      <c r="P26" s="19">
        <f t="shared" si="0"/>
        <v>3.1409657320872277</v>
      </c>
      <c r="Q26" s="7">
        <v>120</v>
      </c>
      <c r="V26" s="20"/>
    </row>
    <row r="27" spans="1:22" x14ac:dyDescent="0.3">
      <c r="A27" s="1"/>
      <c r="B27" s="2" t="s">
        <v>43</v>
      </c>
      <c r="C27" s="1"/>
      <c r="D27" s="13"/>
      <c r="E27" s="10">
        <f>AVERAGE(E3:E26)</f>
        <v>18.458333333333339</v>
      </c>
      <c r="F27" s="11">
        <f>AVERAGE(F3:F26)</f>
        <v>2102.7916666666665</v>
      </c>
      <c r="G27" s="12">
        <f t="shared" ref="G27:Q27" si="1">AVERAGE(G3:G26)</f>
        <v>8.5358333333333327</v>
      </c>
      <c r="H27" s="11">
        <f>AVERAGE(H3:H26)</f>
        <v>91.037500000000009</v>
      </c>
      <c r="I27" s="11">
        <f t="shared" si="1"/>
        <v>31.708333333333332</v>
      </c>
      <c r="J27" s="12">
        <f t="shared" si="1"/>
        <v>7.2512499999999989</v>
      </c>
      <c r="K27" s="10">
        <f>AVERAGE(K3:K26)</f>
        <v>7.055187269574887</v>
      </c>
      <c r="L27" s="12">
        <f>AVERAGE(L3:L26)</f>
        <v>0.60844746641876968</v>
      </c>
      <c r="M27" s="12">
        <f>AVERAGE(M3:M26)</f>
        <v>0.88200000000000012</v>
      </c>
      <c r="N27" s="10">
        <f t="shared" si="1"/>
        <v>9.1578166666666672</v>
      </c>
      <c r="O27" s="10">
        <f t="shared" si="1"/>
        <v>0.41545833333333343</v>
      </c>
      <c r="P27" s="11">
        <f t="shared" si="1"/>
        <v>31.26445748499906</v>
      </c>
      <c r="Q27" s="11">
        <f t="shared" si="1"/>
        <v>77.333333333333329</v>
      </c>
    </row>
    <row r="28" spans="1:22" x14ac:dyDescent="0.3">
      <c r="A28" s="1"/>
      <c r="B28" s="2" t="s">
        <v>44</v>
      </c>
      <c r="C28" s="1"/>
      <c r="D28" s="1"/>
      <c r="E28" s="10">
        <f>AVERAGE(E3,E4,E5,E8,E9,E17,E20,E23,E24)</f>
        <v>16.811111111111114</v>
      </c>
      <c r="F28" s="11">
        <f t="shared" ref="F28:Q28" si="2">AVERAGE(F3,F4,F5,F8,F9,F17,F20,F23,F24)</f>
        <v>501.11111111111109</v>
      </c>
      <c r="G28" s="12">
        <f t="shared" si="2"/>
        <v>8.4533333333333331</v>
      </c>
      <c r="H28" s="11">
        <f t="shared" si="2"/>
        <v>87.155555555555551</v>
      </c>
      <c r="I28" s="11">
        <f t="shared" si="2"/>
        <v>51.555555555555557</v>
      </c>
      <c r="J28" s="12">
        <f t="shared" si="2"/>
        <v>7.0822222222222226</v>
      </c>
      <c r="K28" s="10">
        <f t="shared" si="2"/>
        <v>9.7746031746030226</v>
      </c>
      <c r="L28" s="12">
        <f t="shared" si="2"/>
        <v>0.59574857142857152</v>
      </c>
      <c r="M28" s="12">
        <f t="shared" si="2"/>
        <v>0.52800000000000002</v>
      </c>
      <c r="N28" s="10">
        <f t="shared" si="2"/>
        <v>11.360222222222221</v>
      </c>
      <c r="O28" s="10">
        <f t="shared" si="2"/>
        <v>0.39202222222222222</v>
      </c>
      <c r="P28" s="11">
        <f t="shared" si="2"/>
        <v>46.455515685391575</v>
      </c>
      <c r="Q28" s="11">
        <f t="shared" si="2"/>
        <v>99.111111111111114</v>
      </c>
    </row>
    <row r="29" spans="1:22" x14ac:dyDescent="0.3">
      <c r="A29" s="1"/>
      <c r="B29" s="2" t="s">
        <v>45</v>
      </c>
      <c r="C29" s="1"/>
      <c r="D29" s="1"/>
      <c r="E29" s="10">
        <f>AVERAGE(E6,E7,E10,E14,E13,E18,E19,E22)</f>
        <v>18.5625</v>
      </c>
      <c r="F29" s="11">
        <f t="shared" ref="F29:Q29" si="3">AVERAGE(F6,F7,F10,F14,F13,F18,F19,F22)</f>
        <v>260.25</v>
      </c>
      <c r="G29" s="12">
        <f t="shared" si="3"/>
        <v>7.7962500000000006</v>
      </c>
      <c r="H29" s="11">
        <f t="shared" si="3"/>
        <v>82.887500000000003</v>
      </c>
      <c r="I29" s="11">
        <f t="shared" si="3"/>
        <v>20.625</v>
      </c>
      <c r="J29" s="12">
        <f t="shared" si="3"/>
        <v>7.5049999999999999</v>
      </c>
      <c r="K29" s="10">
        <f t="shared" si="3"/>
        <v>1.9428571428568973</v>
      </c>
      <c r="L29" s="12">
        <f t="shared" si="3"/>
        <v>0.58275428571428578</v>
      </c>
      <c r="M29" s="12">
        <f t="shared" si="3"/>
        <v>0.66600000000000015</v>
      </c>
      <c r="N29" s="10">
        <f t="shared" si="3"/>
        <v>9.6029</v>
      </c>
      <c r="O29" s="10">
        <f t="shared" si="3"/>
        <v>0.55607499999999999</v>
      </c>
      <c r="P29" s="11">
        <f t="shared" si="3"/>
        <v>37.532642443579945</v>
      </c>
      <c r="Q29" s="11">
        <f t="shared" si="3"/>
        <v>84.25</v>
      </c>
    </row>
    <row r="30" spans="1:22" x14ac:dyDescent="0.3">
      <c r="A30" s="1"/>
      <c r="B30" s="2" t="s">
        <v>46</v>
      </c>
      <c r="C30" s="1"/>
      <c r="D30" s="1"/>
      <c r="E30" s="10">
        <f>AVERAGE(E11,E12,E16,E15,E21,E25)</f>
        <v>19.566666666666666</v>
      </c>
      <c r="F30" s="11">
        <f t="shared" ref="F30:Q30" si="4">AVERAGE(F11,F12,F16,F15,F21,F25)</f>
        <v>7047.166666666667</v>
      </c>
      <c r="G30" s="12">
        <f t="shared" si="4"/>
        <v>9.65</v>
      </c>
      <c r="H30" s="11">
        <f t="shared" si="4"/>
        <v>105.39999999999999</v>
      </c>
      <c r="I30" s="11">
        <f t="shared" si="4"/>
        <v>22</v>
      </c>
      <c r="J30" s="12">
        <f t="shared" si="4"/>
        <v>7.0400000000000018</v>
      </c>
      <c r="K30" s="10">
        <f t="shared" si="4"/>
        <v>10.835034792585837</v>
      </c>
      <c r="L30" s="12">
        <f t="shared" si="4"/>
        <v>0.74524129424650765</v>
      </c>
      <c r="M30" s="12">
        <f t="shared" si="4"/>
        <v>0.99199999999999999</v>
      </c>
      <c r="N30" s="10">
        <f t="shared" si="4"/>
        <v>4.0983999999999998</v>
      </c>
      <c r="O30" s="10">
        <f t="shared" si="4"/>
        <v>0.3323666666666667</v>
      </c>
      <c r="P30" s="11">
        <f t="shared" si="4"/>
        <v>4.807538865121102</v>
      </c>
      <c r="Q30" s="11">
        <f t="shared" si="4"/>
        <v>28.333333333333332</v>
      </c>
    </row>
    <row r="32" spans="1:22" x14ac:dyDescent="0.3">
      <c r="B32" s="3" t="s">
        <v>47</v>
      </c>
      <c r="C32" s="3"/>
      <c r="D32" s="3"/>
      <c r="F32" s="3" t="s">
        <v>54</v>
      </c>
      <c r="G32" s="3"/>
      <c r="H32" s="3"/>
    </row>
    <row r="33" spans="2:8" x14ac:dyDescent="0.3">
      <c r="B33" s="3" t="s">
        <v>48</v>
      </c>
      <c r="C33" s="3"/>
      <c r="D33" s="3"/>
      <c r="E33" s="3"/>
      <c r="F33" s="3" t="s">
        <v>56</v>
      </c>
      <c r="G33" s="3"/>
      <c r="H33" s="3"/>
    </row>
    <row r="34" spans="2:8" x14ac:dyDescent="0.3">
      <c r="B34" s="3" t="s">
        <v>49</v>
      </c>
      <c r="C34" s="3"/>
      <c r="D34" s="3"/>
      <c r="E34" s="3"/>
      <c r="F34" s="3" t="s">
        <v>57</v>
      </c>
      <c r="G34" s="3"/>
      <c r="H34" s="3"/>
    </row>
    <row r="35" spans="2:8" x14ac:dyDescent="0.3">
      <c r="B35" s="3" t="s">
        <v>50</v>
      </c>
      <c r="C35" s="3"/>
      <c r="D35" s="3"/>
      <c r="E35" s="3"/>
      <c r="F35" s="3" t="s">
        <v>58</v>
      </c>
      <c r="G35" s="3"/>
      <c r="H35" s="3"/>
    </row>
    <row r="36" spans="2:8" x14ac:dyDescent="0.3">
      <c r="B36" s="3" t="s">
        <v>51</v>
      </c>
      <c r="C36" s="3"/>
      <c r="D36" s="3"/>
      <c r="E36" s="3"/>
      <c r="F36" s="3" t="s">
        <v>53</v>
      </c>
      <c r="G36" s="3"/>
      <c r="H36" s="3"/>
    </row>
    <row r="37" spans="2:8" x14ac:dyDescent="0.3">
      <c r="B37" s="3" t="s">
        <v>52</v>
      </c>
      <c r="C37" s="3"/>
      <c r="D37" s="3"/>
      <c r="E37" s="3"/>
      <c r="F37" s="3" t="s">
        <v>55</v>
      </c>
      <c r="G37" s="3"/>
      <c r="H37" s="3"/>
    </row>
    <row r="38" spans="2:8" x14ac:dyDescent="0.3">
      <c r="E38" s="3"/>
    </row>
    <row r="39" spans="2:8" x14ac:dyDescent="0.3">
      <c r="E39" s="3"/>
      <c r="F39" s="3"/>
      <c r="G39" s="3"/>
      <c r="H39" s="3"/>
    </row>
    <row r="40" spans="2:8" x14ac:dyDescent="0.3">
      <c r="E40" s="3"/>
      <c r="F40" s="3"/>
      <c r="G40" s="3"/>
      <c r="H40" s="3"/>
    </row>
    <row r="41" spans="2:8" x14ac:dyDescent="0.3">
      <c r="E41" s="3"/>
      <c r="F41" s="3"/>
      <c r="G41" s="3"/>
      <c r="H41" s="3"/>
    </row>
    <row r="42" spans="2:8" x14ac:dyDescent="0.3">
      <c r="E42" s="3"/>
    </row>
  </sheetData>
  <pageMargins left="0.2" right="0.25" top="0.5" bottom="0.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</vt:lpstr>
    </vt:vector>
  </TitlesOfParts>
  <Company>Information Technology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rlhatch</dc:creator>
  <cp:lastModifiedBy>Chambers, Randolph M</cp:lastModifiedBy>
  <cp:lastPrinted>2016-07-25T20:26:53Z</cp:lastPrinted>
  <dcterms:created xsi:type="dcterms:W3CDTF">2011-07-26T14:20:42Z</dcterms:created>
  <dcterms:modified xsi:type="dcterms:W3CDTF">2020-01-06T13:11:33Z</dcterms:modified>
</cp:coreProperties>
</file>