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05" windowWidth="25440" windowHeight="13800" activeTab="0"/>
  </bookViews>
  <sheets>
    <sheet name="Final" sheetId="1" r:id="rId1"/>
    <sheet name="Work" sheetId="2" r:id="rId2"/>
    <sheet name="Indvidual" sheetId="3" r:id="rId3"/>
    <sheet name="Averages" sheetId="4" r:id="rId4"/>
  </sheets>
  <definedNames/>
  <calcPr fullCalcOnLoad="1"/>
</workbook>
</file>

<file path=xl/sharedStrings.xml><?xml version="1.0" encoding="utf-8"?>
<sst xmlns="http://schemas.openxmlformats.org/spreadsheetml/2006/main" count="298" uniqueCount="107">
  <si>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</si>
  <si>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</si>
  <si>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</si>
  <si>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</si>
  <si>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</si>
  <si>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</si>
  <si>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</si>
  <si>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</si>
  <si>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</si>
  <si>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</si>
  <si>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</si>
  <si>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</si>
  <si>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</si>
  <si>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</si>
  <si>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</si>
  <si>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</si>
  <si>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</si>
  <si>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</si>
  <si>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</si>
  <si>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</si>
  <si>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</si>
  <si>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</si>
  <si>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</si>
  <si>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</si>
  <si>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</si>
  <si>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</si>
  <si>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</si>
  <si>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</si>
  <si>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</si>
  <si>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</si>
  <si>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</si>
  <si>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</si>
  <si>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</si>
  <si>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</si>
  <si>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</si>
  <si>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</si>
  <si>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</si>
  <si>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</si>
  <si>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</si>
  <si>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</si>
  <si>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</si>
  <si>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</si>
  <si>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</si>
  <si>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</si>
  <si>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</si>
  <si>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</si>
  <si>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</si>
  <si>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</si>
  <si>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</si>
  <si>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</si>
  <si>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</si>
  <si>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</si>
  <si>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</si>
  <si>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</si>
  <si>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</si>
  <si>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</si>
  <si>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</si>
  <si>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</si>
  <si>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</si>
  <si>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</si>
  <si>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</si>
  <si>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</si>
  <si>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</si>
  <si>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</si>
  <si>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</si>
  <si>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</si>
  <si>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</si>
  <si>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</si>
  <si>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</si>
  <si>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</si>
  <si>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</si>
  <si>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</si>
  <si>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</si>
  <si>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</si>
  <si>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</si>
  <si>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</si>
  <si>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</si>
  <si>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</si>
  <si>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</si>
  <si>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</si>
  <si>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</si>
  <si>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</si>
  <si>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</si>
  <si>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</si>
  <si>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</si>
  <si>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</si>
  <si>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</si>
  <si>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</si>
  <si>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</si>
  <si>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</si>
  <si>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Salinity</t>
  </si>
  <si>
    <t>All 25 Locations</t>
  </si>
  <si>
    <t>Colonial Williamsburg Stream</t>
  </si>
  <si>
    <t>Filter</t>
  </si>
  <si>
    <t>Date</t>
  </si>
  <si>
    <t>Site</t>
  </si>
  <si>
    <t xml:space="preserve"> </t>
  </si>
  <si>
    <t>Pate's Creek</t>
  </si>
  <si>
    <t>Average</t>
  </si>
  <si>
    <t>mL</t>
  </si>
  <si>
    <t>Dry</t>
  </si>
  <si>
    <t>Tot P abs</t>
  </si>
  <si>
    <t>Tot P µmol/L</t>
  </si>
  <si>
    <t>PO4 abs</t>
  </si>
  <si>
    <t>P std</t>
  </si>
  <si>
    <t>abs</t>
  </si>
  <si>
    <t>College Creek Alliance Water Quality Survey, April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</si>
</sst>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9" fillId="0" borderId="11" xfId="0" applyFont="1" applyFill="1" applyBorder="1" applyAlignment="1">
      <alignment horizontal="centerContinuous"/>
    </xf>
    <xf numFmtId="0" fontId="49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9"/>
          <c:w val="0.637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Work!$Q$29:$Q$33</c:f>
              <c:numCache/>
            </c:numRef>
          </c:xVal>
          <c:yVal>
            <c:numRef>
              <c:f>Work!$R$29:$R$33</c:f>
              <c:numCache/>
            </c:numRef>
          </c:yVal>
          <c:smooth val="0"/>
        </c:ser>
        <c:axId val="857614"/>
        <c:axId val="7718527"/>
      </c:scatterChart>
      <c:val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 val="autoZero"/>
        <c:crossBetween val="midCat"/>
        <c:dispUnits/>
      </c:valAx>
      <c:valAx>
        <c:axId val="7718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40625"/>
          <c:w val="0.287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1" name="Chart 4"/>
        <xdr:cNvGraphicFramePr/>
      </xdr:nvGraphicFramePr>
      <xdr:xfrm>
        <a:off x="16449675" y="5457825"/>
        <a:ext cx="4295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4" width="11.14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7" max="17" width="7.8515625" style="0" customWidth="1"/>
    <col min="18" max="39" width="0" style="0" hidden="1" customWidth="1"/>
    <col min="40" max="40" width="7.8515625" style="0" hidden="1" customWidth="1"/>
    <col min="41" max="41" width="10.140625" style="0" bestFit="1" customWidth="1"/>
  </cols>
  <sheetData>
    <row r="1" spans="1:7" ht="12.75">
      <c r="A1" s="1" t="s">
        <v>106</v>
      </c>
      <c r="F1" s="21"/>
      <c r="G1" s="22"/>
    </row>
    <row r="3" spans="1:41" ht="12.75">
      <c r="A3" s="2" t="s">
        <v>0</v>
      </c>
      <c r="B3" s="3" t="s">
        <v>1</v>
      </c>
      <c r="C3" s="2" t="s">
        <v>2</v>
      </c>
      <c r="D3" s="2" t="s">
        <v>94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87</v>
      </c>
      <c r="R3" s="2" t="s">
        <v>80</v>
      </c>
      <c r="S3" s="19" t="s">
        <v>81</v>
      </c>
      <c r="T3" s="2" t="s">
        <v>82</v>
      </c>
      <c r="U3" s="20" t="s">
        <v>83</v>
      </c>
      <c r="V3" t="s">
        <v>84</v>
      </c>
      <c r="W3" t="s">
        <v>11</v>
      </c>
      <c r="X3" t="s">
        <v>10</v>
      </c>
      <c r="AA3" t="s">
        <v>85</v>
      </c>
      <c r="AB3" t="s">
        <v>53</v>
      </c>
      <c r="AD3" t="s">
        <v>86</v>
      </c>
      <c r="AE3" t="s">
        <v>13</v>
      </c>
      <c r="AN3" s="2" t="s">
        <v>90</v>
      </c>
      <c r="AO3" s="2"/>
    </row>
    <row r="4" spans="1:41" ht="12.75">
      <c r="A4" s="4">
        <v>1</v>
      </c>
      <c r="B4" s="5" t="s">
        <v>15</v>
      </c>
      <c r="C4" s="5" t="s">
        <v>16</v>
      </c>
      <c r="D4" s="29">
        <v>40288</v>
      </c>
      <c r="E4" s="35">
        <v>11.7</v>
      </c>
      <c r="F4" s="36">
        <v>469.7</v>
      </c>
      <c r="G4" s="37">
        <v>9.41</v>
      </c>
      <c r="H4" s="36">
        <v>86.2</v>
      </c>
      <c r="I4" s="36">
        <v>100</v>
      </c>
      <c r="J4" s="37">
        <v>7.44</v>
      </c>
      <c r="K4" s="35">
        <v>2.9999999999999867</v>
      </c>
      <c r="L4" s="37">
        <v>0.02636917142857143</v>
      </c>
      <c r="M4" s="37">
        <v>0.5975499999999998</v>
      </c>
      <c r="N4" s="35">
        <v>19.15945</v>
      </c>
      <c r="O4" s="35">
        <v>0</v>
      </c>
      <c r="P4" s="36">
        <f>+(N4+O4)/M4</f>
        <v>32.06334197975066</v>
      </c>
      <c r="Q4" s="36">
        <v>120</v>
      </c>
      <c r="T4" s="14"/>
      <c r="W4" s="8"/>
      <c r="Y4" s="14"/>
      <c r="AB4" s="14"/>
      <c r="AE4" s="14"/>
      <c r="AN4" s="6"/>
      <c r="AO4" s="23"/>
    </row>
    <row r="5" spans="1:41" ht="12.75">
      <c r="A5" s="4">
        <v>2</v>
      </c>
      <c r="B5" s="5" t="s">
        <v>17</v>
      </c>
      <c r="C5" s="5" t="s">
        <v>16</v>
      </c>
      <c r="D5" s="29">
        <v>40288</v>
      </c>
      <c r="E5" s="35">
        <v>11.6</v>
      </c>
      <c r="F5" s="36">
        <v>475.1</v>
      </c>
      <c r="G5" s="37">
        <v>8.4</v>
      </c>
      <c r="H5" s="36">
        <v>77.1</v>
      </c>
      <c r="I5" s="36">
        <v>33</v>
      </c>
      <c r="J5" s="37">
        <v>7.58</v>
      </c>
      <c r="K5" s="35">
        <v>1.5714285714287155</v>
      </c>
      <c r="L5" s="37">
        <v>0.027777485714285715</v>
      </c>
      <c r="M5" s="37">
        <v>0.5975499999999998</v>
      </c>
      <c r="N5" s="35">
        <v>27.480525</v>
      </c>
      <c r="O5" s="35">
        <v>0</v>
      </c>
      <c r="P5" s="36">
        <f aca="true" t="shared" si="0" ref="P5:P28">+(N5+O5)/M5</f>
        <v>45.98866203664967</v>
      </c>
      <c r="Q5" s="36">
        <v>120</v>
      </c>
      <c r="T5" s="14"/>
      <c r="W5" s="8"/>
      <c r="Y5" s="14"/>
      <c r="AB5" s="14"/>
      <c r="AE5" s="14"/>
      <c r="AN5" s="6"/>
      <c r="AO5" s="24"/>
    </row>
    <row r="6" spans="1:41" ht="12.75">
      <c r="A6" s="4">
        <v>3</v>
      </c>
      <c r="B6" s="5" t="s">
        <v>18</v>
      </c>
      <c r="C6" s="5" t="s">
        <v>16</v>
      </c>
      <c r="D6" s="29">
        <v>40288</v>
      </c>
      <c r="E6" s="35">
        <v>12.7</v>
      </c>
      <c r="F6" s="36">
        <v>686</v>
      </c>
      <c r="G6" s="37">
        <v>6.55</v>
      </c>
      <c r="H6" s="36">
        <v>61.6</v>
      </c>
      <c r="I6" s="36">
        <v>66</v>
      </c>
      <c r="J6" s="37">
        <v>7.54</v>
      </c>
      <c r="K6" s="35">
        <v>2.4285714285721127</v>
      </c>
      <c r="L6" s="37">
        <v>0.03341074285714285</v>
      </c>
      <c r="M6" s="37">
        <v>0.747625</v>
      </c>
      <c r="N6" s="35">
        <v>45.661025</v>
      </c>
      <c r="O6" s="35">
        <v>0</v>
      </c>
      <c r="P6" s="36">
        <f t="shared" si="0"/>
        <v>61.07477010533356</v>
      </c>
      <c r="Q6" s="36">
        <v>120</v>
      </c>
      <c r="T6" s="14"/>
      <c r="W6" s="8"/>
      <c r="Y6" s="14"/>
      <c r="AB6" s="14"/>
      <c r="AE6" s="14"/>
      <c r="AN6" s="6"/>
      <c r="AO6" s="24"/>
    </row>
    <row r="7" spans="1:41" ht="12.75">
      <c r="A7" s="4">
        <v>4</v>
      </c>
      <c r="B7" s="5" t="s">
        <v>19</v>
      </c>
      <c r="C7" s="5" t="s">
        <v>20</v>
      </c>
      <c r="D7" s="29">
        <v>40288</v>
      </c>
      <c r="E7" s="35">
        <v>17.7</v>
      </c>
      <c r="F7" s="36">
        <v>340</v>
      </c>
      <c r="G7" s="37">
        <v>9.4</v>
      </c>
      <c r="H7" s="36">
        <v>98.6</v>
      </c>
      <c r="I7" s="36">
        <v>33</v>
      </c>
      <c r="J7" s="37">
        <v>7.87</v>
      </c>
      <c r="K7" s="35">
        <v>0.600000000000378</v>
      </c>
      <c r="L7" s="37">
        <v>0.16633142</v>
      </c>
      <c r="M7" s="37">
        <v>0.4474749999999999</v>
      </c>
      <c r="N7" s="35">
        <v>1.9579</v>
      </c>
      <c r="O7" s="35">
        <v>0</v>
      </c>
      <c r="P7" s="36">
        <f t="shared" si="0"/>
        <v>4.375439968713337</v>
      </c>
      <c r="Q7" s="36">
        <v>120</v>
      </c>
      <c r="T7" s="14"/>
      <c r="W7" s="8"/>
      <c r="Y7" s="14"/>
      <c r="AB7" s="14"/>
      <c r="AE7" s="14"/>
      <c r="AN7" s="6"/>
      <c r="AO7" s="23"/>
    </row>
    <row r="8" spans="1:41" ht="12.75">
      <c r="A8" s="4">
        <v>5</v>
      </c>
      <c r="B8" s="5" t="s">
        <v>21</v>
      </c>
      <c r="C8" s="5" t="s">
        <v>20</v>
      </c>
      <c r="D8" s="29">
        <v>40288</v>
      </c>
      <c r="E8" s="35">
        <v>22.9</v>
      </c>
      <c r="F8" s="36">
        <v>418.1</v>
      </c>
      <c r="G8" s="37">
        <v>9.47</v>
      </c>
      <c r="H8" s="36">
        <v>110.3</v>
      </c>
      <c r="I8" s="36">
        <v>0</v>
      </c>
      <c r="J8" s="37">
        <v>7.82</v>
      </c>
      <c r="K8" s="35">
        <v>32.999999999998586</v>
      </c>
      <c r="L8" s="37">
        <v>1.073183</v>
      </c>
      <c r="M8" s="37">
        <v>0.9477250000000002</v>
      </c>
      <c r="N8" s="35">
        <v>2.5872249999999997</v>
      </c>
      <c r="O8" s="35">
        <v>2.48835</v>
      </c>
      <c r="P8" s="36">
        <f t="shared" si="0"/>
        <v>5.35553562478567</v>
      </c>
      <c r="Q8" s="36">
        <v>18</v>
      </c>
      <c r="T8" s="14"/>
      <c r="W8" s="8"/>
      <c r="Y8" s="14"/>
      <c r="AB8" s="14"/>
      <c r="AE8" s="14"/>
      <c r="AN8" s="6"/>
      <c r="AO8" s="23"/>
    </row>
    <row r="9" spans="1:41" ht="12.75">
      <c r="A9" s="4">
        <v>6</v>
      </c>
      <c r="B9" s="5" t="s">
        <v>22</v>
      </c>
      <c r="C9" s="5" t="s">
        <v>16</v>
      </c>
      <c r="D9" s="29">
        <v>40288</v>
      </c>
      <c r="E9" s="35">
        <v>15.7</v>
      </c>
      <c r="F9" s="36">
        <v>508</v>
      </c>
      <c r="G9" s="37">
        <v>9.59</v>
      </c>
      <c r="H9" s="36">
        <v>96.5</v>
      </c>
      <c r="I9" s="36">
        <v>166</v>
      </c>
      <c r="J9" s="37">
        <v>7.77</v>
      </c>
      <c r="K9" s="35">
        <v>2.1428571428559553</v>
      </c>
      <c r="L9" s="37">
        <v>0.06298534285714287</v>
      </c>
      <c r="M9" s="37">
        <v>0.647575</v>
      </c>
      <c r="N9" s="35">
        <v>18.809825</v>
      </c>
      <c r="O9" s="35">
        <v>0</v>
      </c>
      <c r="P9" s="36">
        <f t="shared" si="0"/>
        <v>29.046558313708836</v>
      </c>
      <c r="Q9" s="36">
        <v>120</v>
      </c>
      <c r="T9" s="14"/>
      <c r="W9" s="8"/>
      <c r="Y9" s="14"/>
      <c r="AB9" s="14"/>
      <c r="AE9" s="14"/>
      <c r="AN9" s="6"/>
      <c r="AO9" s="23"/>
    </row>
    <row r="10" spans="1:41" ht="12.75">
      <c r="A10" s="4">
        <v>7</v>
      </c>
      <c r="B10" s="5" t="s">
        <v>23</v>
      </c>
      <c r="C10" s="5" t="s">
        <v>16</v>
      </c>
      <c r="D10" s="29">
        <v>40288</v>
      </c>
      <c r="E10" s="35">
        <v>16.8</v>
      </c>
      <c r="F10" s="36">
        <v>1290</v>
      </c>
      <c r="G10" s="37">
        <v>4.05</v>
      </c>
      <c r="H10" s="36">
        <v>41.6</v>
      </c>
      <c r="I10" s="36">
        <v>0</v>
      </c>
      <c r="J10" s="37">
        <v>7.3</v>
      </c>
      <c r="K10" s="35">
        <v>5.2000000000003155</v>
      </c>
      <c r="L10" s="37">
        <v>0.03297356</v>
      </c>
      <c r="M10" s="37">
        <v>0.547525</v>
      </c>
      <c r="N10" s="35">
        <v>51.4648</v>
      </c>
      <c r="O10" s="35">
        <v>0</v>
      </c>
      <c r="P10" s="36">
        <f t="shared" si="0"/>
        <v>93.99534267841649</v>
      </c>
      <c r="Q10" s="36">
        <v>56</v>
      </c>
      <c r="T10" s="14"/>
      <c r="W10" s="8"/>
      <c r="Y10" s="14"/>
      <c r="AB10" s="14"/>
      <c r="AE10" s="14"/>
      <c r="AN10" s="6"/>
      <c r="AO10" s="23"/>
    </row>
    <row r="11" spans="1:41" ht="12.75">
      <c r="A11" s="4">
        <v>8</v>
      </c>
      <c r="B11" s="5" t="s">
        <v>24</v>
      </c>
      <c r="C11" s="5" t="s">
        <v>20</v>
      </c>
      <c r="D11" s="29">
        <v>40288</v>
      </c>
      <c r="E11" s="35">
        <v>20.7</v>
      </c>
      <c r="F11" s="36">
        <v>274.3</v>
      </c>
      <c r="G11" s="37">
        <v>9.42</v>
      </c>
      <c r="H11" s="36">
        <v>105.1</v>
      </c>
      <c r="I11" s="36">
        <v>0</v>
      </c>
      <c r="J11" s="37">
        <v>7.9</v>
      </c>
      <c r="K11" s="35">
        <v>2.9999999999996696</v>
      </c>
      <c r="L11" s="37">
        <v>0.3018645333333333</v>
      </c>
      <c r="M11" s="37">
        <v>0.4975</v>
      </c>
      <c r="N11" s="35">
        <v>18.7399</v>
      </c>
      <c r="O11" s="35">
        <v>1.11</v>
      </c>
      <c r="P11" s="36">
        <f t="shared" si="0"/>
        <v>39.899296482412055</v>
      </c>
      <c r="Q11" s="36">
        <v>120</v>
      </c>
      <c r="T11" s="14"/>
      <c r="W11" s="8"/>
      <c r="Y11" s="14"/>
      <c r="AB11" s="14"/>
      <c r="AE11" s="14"/>
      <c r="AN11" s="6"/>
      <c r="AO11" s="23"/>
    </row>
    <row r="12" spans="1:41" ht="12.75">
      <c r="A12" s="4">
        <v>9</v>
      </c>
      <c r="B12" s="5" t="s">
        <v>97</v>
      </c>
      <c r="C12" s="5" t="s">
        <v>25</v>
      </c>
      <c r="D12" s="29">
        <v>40288</v>
      </c>
      <c r="E12" s="35">
        <v>20.3</v>
      </c>
      <c r="F12" s="36">
        <v>983</v>
      </c>
      <c r="G12" s="37">
        <v>9.73</v>
      </c>
      <c r="H12" s="36">
        <v>107.7</v>
      </c>
      <c r="I12" s="36">
        <v>100</v>
      </c>
      <c r="J12" s="37">
        <v>7.41</v>
      </c>
      <c r="K12" s="35">
        <v>31.60000000000096</v>
      </c>
      <c r="L12" s="37">
        <v>2.5013942399999998</v>
      </c>
      <c r="M12" s="37">
        <v>4.649575</v>
      </c>
      <c r="N12" s="35">
        <v>5.244375</v>
      </c>
      <c r="O12" s="35">
        <v>0.037949999999999984</v>
      </c>
      <c r="P12" s="36">
        <f t="shared" si="0"/>
        <v>1.1360877069409572</v>
      </c>
      <c r="Q12" s="36">
        <v>15</v>
      </c>
      <c r="T12" s="14"/>
      <c r="W12" s="8"/>
      <c r="Y12" s="14"/>
      <c r="AB12" s="14"/>
      <c r="AE12" s="14"/>
      <c r="AN12" s="6"/>
      <c r="AO12" s="23"/>
    </row>
    <row r="13" spans="1:41" ht="12.75">
      <c r="A13" s="4">
        <v>10</v>
      </c>
      <c r="B13" s="5" t="s">
        <v>26</v>
      </c>
      <c r="C13" s="5" t="s">
        <v>25</v>
      </c>
      <c r="D13" s="29">
        <v>40288</v>
      </c>
      <c r="E13" s="35">
        <v>17.9</v>
      </c>
      <c r="F13" s="36">
        <v>2023</v>
      </c>
      <c r="G13" s="37">
        <v>9.34</v>
      </c>
      <c r="H13" s="36">
        <v>98.7</v>
      </c>
      <c r="I13" s="36">
        <v>0</v>
      </c>
      <c r="J13" s="37">
        <v>7.53</v>
      </c>
      <c r="K13" s="35">
        <v>24.85714285714329</v>
      </c>
      <c r="L13" s="37">
        <v>0.45833285714285704</v>
      </c>
      <c r="M13" s="37">
        <v>0.6976</v>
      </c>
      <c r="N13" s="35">
        <v>3.77595</v>
      </c>
      <c r="O13" s="35">
        <v>1.5694500000000002</v>
      </c>
      <c r="P13" s="36">
        <f t="shared" si="0"/>
        <v>7.662557339449541</v>
      </c>
      <c r="Q13" s="36">
        <v>29</v>
      </c>
      <c r="T13" s="14"/>
      <c r="W13" s="8"/>
      <c r="Y13" s="14"/>
      <c r="AB13" s="14"/>
      <c r="AE13" s="14"/>
      <c r="AN13" s="6"/>
      <c r="AO13" s="23"/>
    </row>
    <row r="14" spans="1:41" ht="12.75">
      <c r="A14" s="4">
        <v>11</v>
      </c>
      <c r="B14" s="5" t="s">
        <v>27</v>
      </c>
      <c r="C14" s="5" t="s">
        <v>20</v>
      </c>
      <c r="D14" s="29">
        <v>40288</v>
      </c>
      <c r="E14" s="35">
        <v>18.1</v>
      </c>
      <c r="F14" s="36">
        <v>286.1</v>
      </c>
      <c r="G14" s="37">
        <v>9</v>
      </c>
      <c r="H14" s="36">
        <v>95.4</v>
      </c>
      <c r="I14" s="36">
        <v>0</v>
      </c>
      <c r="J14" s="37">
        <v>7.77</v>
      </c>
      <c r="K14" s="35">
        <v>3.250000000000197</v>
      </c>
      <c r="L14" s="37">
        <v>0.27199257499999996</v>
      </c>
      <c r="M14" s="37">
        <v>0.4474749999999999</v>
      </c>
      <c r="N14" s="35">
        <v>0.5594</v>
      </c>
      <c r="O14" s="35">
        <v>0</v>
      </c>
      <c r="P14" s="36">
        <f t="shared" si="0"/>
        <v>1.2501257053466677</v>
      </c>
      <c r="Q14" s="36">
        <v>120</v>
      </c>
      <c r="T14" s="14"/>
      <c r="W14" s="8"/>
      <c r="Y14" s="14"/>
      <c r="AB14" s="14"/>
      <c r="AE14" s="14"/>
      <c r="AN14" s="6"/>
      <c r="AO14" s="23"/>
    </row>
    <row r="15" spans="1:41" ht="12.75">
      <c r="A15" s="4">
        <v>12</v>
      </c>
      <c r="B15" s="5" t="s">
        <v>28</v>
      </c>
      <c r="C15" s="5" t="s">
        <v>20</v>
      </c>
      <c r="D15" s="29">
        <v>40288</v>
      </c>
      <c r="E15" s="35">
        <v>19.3</v>
      </c>
      <c r="F15" s="36">
        <v>254.6</v>
      </c>
      <c r="G15" s="37">
        <v>9.75</v>
      </c>
      <c r="H15" s="36">
        <v>106.1</v>
      </c>
      <c r="I15" s="36">
        <v>0</v>
      </c>
      <c r="J15" s="37">
        <v>7.93</v>
      </c>
      <c r="K15" s="35">
        <v>1.2500000000004174</v>
      </c>
      <c r="L15" s="37">
        <v>0.380432775</v>
      </c>
      <c r="M15" s="37">
        <v>0.4975</v>
      </c>
      <c r="N15" s="35">
        <v>0.069925</v>
      </c>
      <c r="O15" s="35">
        <v>2.48835</v>
      </c>
      <c r="P15" s="36">
        <f t="shared" si="0"/>
        <v>5.142261306532664</v>
      </c>
      <c r="Q15" s="36">
        <v>120</v>
      </c>
      <c r="T15" s="14"/>
      <c r="W15" s="8"/>
      <c r="Y15" s="14"/>
      <c r="AB15" s="14"/>
      <c r="AE15" s="14"/>
      <c r="AN15" s="6"/>
      <c r="AO15" s="23"/>
    </row>
    <row r="16" spans="1:41" ht="12.75">
      <c r="A16" s="4">
        <v>13</v>
      </c>
      <c r="B16" s="5" t="s">
        <v>29</v>
      </c>
      <c r="C16" s="5" t="s">
        <v>25</v>
      </c>
      <c r="D16" s="29">
        <v>40288</v>
      </c>
      <c r="E16" s="35">
        <v>19</v>
      </c>
      <c r="F16" s="36">
        <v>8.41</v>
      </c>
      <c r="G16" s="37">
        <v>7.9</v>
      </c>
      <c r="H16" s="36">
        <v>85.4</v>
      </c>
      <c r="I16" s="36">
        <v>0</v>
      </c>
      <c r="J16" s="37">
        <v>7.63</v>
      </c>
      <c r="K16" s="35">
        <v>6.999999999999673</v>
      </c>
      <c r="L16" s="37">
        <v>0.60869244</v>
      </c>
      <c r="M16" s="37">
        <v>1.2979</v>
      </c>
      <c r="N16" s="35">
        <v>1.9579</v>
      </c>
      <c r="O16" s="35">
        <v>0</v>
      </c>
      <c r="P16" s="36">
        <f t="shared" si="0"/>
        <v>1.508513752985592</v>
      </c>
      <c r="Q16" s="36">
        <v>30</v>
      </c>
      <c r="T16" s="14"/>
      <c r="W16" s="8"/>
      <c r="Y16" s="14"/>
      <c r="AB16" s="14"/>
      <c r="AE16" s="14"/>
      <c r="AN16" s="6"/>
      <c r="AO16" s="23"/>
    </row>
    <row r="17" spans="1:41" ht="12.75">
      <c r="A17" s="4">
        <v>14</v>
      </c>
      <c r="B17" s="5" t="s">
        <v>30</v>
      </c>
      <c r="C17" s="5" t="s">
        <v>25</v>
      </c>
      <c r="D17" s="29">
        <v>40288</v>
      </c>
      <c r="E17" s="35">
        <v>16.1</v>
      </c>
      <c r="F17" s="36">
        <v>802</v>
      </c>
      <c r="G17" s="37">
        <v>9.54</v>
      </c>
      <c r="H17" s="36">
        <v>96.7</v>
      </c>
      <c r="I17" s="36">
        <v>0</v>
      </c>
      <c r="J17" s="37">
        <v>7.78</v>
      </c>
      <c r="K17" s="35">
        <v>7.400000000000517</v>
      </c>
      <c r="L17" s="37">
        <v>0.45490452</v>
      </c>
      <c r="M17" s="37">
        <v>1.79815</v>
      </c>
      <c r="N17" s="35">
        <v>10.558675</v>
      </c>
      <c r="O17" s="35">
        <v>0.037949999999999984</v>
      </c>
      <c r="P17" s="36">
        <f t="shared" si="0"/>
        <v>5.89307065595195</v>
      </c>
      <c r="Q17" s="36">
        <v>41</v>
      </c>
      <c r="T17" s="14"/>
      <c r="W17" s="8"/>
      <c r="Y17" s="14"/>
      <c r="AB17" s="14"/>
      <c r="AE17" s="14"/>
      <c r="AN17" s="6"/>
      <c r="AO17" s="23"/>
    </row>
    <row r="18" spans="1:41" ht="12.75">
      <c r="A18" s="4">
        <v>15</v>
      </c>
      <c r="B18" s="5" t="s">
        <v>31</v>
      </c>
      <c r="C18" s="5" t="s">
        <v>16</v>
      </c>
      <c r="D18" s="29">
        <v>40288</v>
      </c>
      <c r="E18" s="35">
        <v>11.8</v>
      </c>
      <c r="F18" s="36">
        <v>756</v>
      </c>
      <c r="G18" s="37">
        <v>9.4</v>
      </c>
      <c r="H18" s="36">
        <v>86.9</v>
      </c>
      <c r="I18" s="36">
        <v>66</v>
      </c>
      <c r="J18" s="37">
        <v>7.69</v>
      </c>
      <c r="K18" s="35">
        <v>1.8571428571429698</v>
      </c>
      <c r="L18" s="37">
        <v>0.15030082857142857</v>
      </c>
      <c r="M18" s="37">
        <v>0.647575</v>
      </c>
      <c r="N18" s="35">
        <v>13.00605</v>
      </c>
      <c r="O18" s="35">
        <v>0</v>
      </c>
      <c r="P18" s="36">
        <f t="shared" si="0"/>
        <v>20.08423734702544</v>
      </c>
      <c r="Q18" s="36">
        <v>120</v>
      </c>
      <c r="T18" s="14"/>
      <c r="W18" s="8"/>
      <c r="Y18" s="14"/>
      <c r="AB18" s="14"/>
      <c r="AE18" s="14"/>
      <c r="AN18" s="6"/>
      <c r="AO18" s="23"/>
    </row>
    <row r="19" spans="1:41" ht="12.75">
      <c r="A19" s="4">
        <v>16</v>
      </c>
      <c r="B19" s="5" t="s">
        <v>32</v>
      </c>
      <c r="C19" s="5" t="s">
        <v>20</v>
      </c>
      <c r="D19" s="29">
        <v>40288</v>
      </c>
      <c r="E19" s="35">
        <v>17.5</v>
      </c>
      <c r="F19" s="36">
        <v>745</v>
      </c>
      <c r="G19" s="37">
        <v>8.04</v>
      </c>
      <c r="H19" s="36">
        <v>86.2</v>
      </c>
      <c r="I19" s="36">
        <v>0</v>
      </c>
      <c r="J19" s="37">
        <v>7.9</v>
      </c>
      <c r="K19" s="35">
        <v>7.199999999999207</v>
      </c>
      <c r="L19" s="37">
        <v>0.49236568</v>
      </c>
      <c r="M19" s="37">
        <v>1.0978</v>
      </c>
      <c r="N19" s="35">
        <v>6.0135499999999995</v>
      </c>
      <c r="O19" s="35">
        <v>0</v>
      </c>
      <c r="P19" s="36">
        <f t="shared" si="0"/>
        <v>5.477819274913462</v>
      </c>
      <c r="Q19" s="36">
        <v>50</v>
      </c>
      <c r="T19" s="14"/>
      <c r="W19" s="8"/>
      <c r="Y19" s="14"/>
      <c r="AB19" s="14"/>
      <c r="AE19" s="14"/>
      <c r="AN19" s="6"/>
      <c r="AO19" s="23"/>
    </row>
    <row r="20" spans="1:41" ht="12.75">
      <c r="A20" s="4">
        <v>17</v>
      </c>
      <c r="B20" s="5" t="s">
        <v>33</v>
      </c>
      <c r="C20" s="5" t="s">
        <v>20</v>
      </c>
      <c r="D20" s="29">
        <v>40288</v>
      </c>
      <c r="E20" s="35">
        <v>18.4</v>
      </c>
      <c r="F20" s="36">
        <v>332.1</v>
      </c>
      <c r="G20" s="37">
        <v>15.76</v>
      </c>
      <c r="H20" s="36">
        <v>167.8</v>
      </c>
      <c r="I20" s="36">
        <v>0</v>
      </c>
      <c r="J20" s="37">
        <v>8.49</v>
      </c>
      <c r="K20" s="35">
        <v>0.7500000000004725</v>
      </c>
      <c r="L20" s="37">
        <v>0.17341057499999998</v>
      </c>
      <c r="M20" s="37">
        <v>0.547525</v>
      </c>
      <c r="N20" s="35">
        <v>0.13985</v>
      </c>
      <c r="O20" s="35">
        <v>0</v>
      </c>
      <c r="P20" s="36">
        <f t="shared" si="0"/>
        <v>0.2554221268435231</v>
      </c>
      <c r="Q20" s="36">
        <v>120</v>
      </c>
      <c r="T20" s="14"/>
      <c r="W20" s="8"/>
      <c r="Y20" s="14"/>
      <c r="AB20" s="14"/>
      <c r="AE20" s="14"/>
      <c r="AN20" s="6"/>
      <c r="AO20" s="23"/>
    </row>
    <row r="21" spans="1:41" ht="12.75">
      <c r="A21" s="4">
        <v>18</v>
      </c>
      <c r="B21" s="5" t="s">
        <v>34</v>
      </c>
      <c r="C21" s="5" t="s">
        <v>16</v>
      </c>
      <c r="D21" s="29">
        <v>40288</v>
      </c>
      <c r="E21" s="35">
        <v>15.4</v>
      </c>
      <c r="F21" s="36">
        <v>915</v>
      </c>
      <c r="G21" s="37">
        <v>8.3</v>
      </c>
      <c r="H21" s="36">
        <v>82.7</v>
      </c>
      <c r="I21" s="36">
        <v>100</v>
      </c>
      <c r="J21" s="37">
        <v>7.91</v>
      </c>
      <c r="K21" s="35">
        <v>4.400000000000404</v>
      </c>
      <c r="L21" s="37">
        <v>0.23999575999999997</v>
      </c>
      <c r="M21" s="37">
        <v>1.7481250000000002</v>
      </c>
      <c r="N21" s="35">
        <v>8.880475</v>
      </c>
      <c r="O21" s="35">
        <v>0</v>
      </c>
      <c r="P21" s="36">
        <f t="shared" si="0"/>
        <v>5.08</v>
      </c>
      <c r="Q21" s="36">
        <v>68</v>
      </c>
      <c r="T21" s="14"/>
      <c r="W21" s="8"/>
      <c r="Y21" s="14"/>
      <c r="AB21" s="14"/>
      <c r="AE21" s="14"/>
      <c r="AN21" s="6"/>
      <c r="AO21" s="23"/>
    </row>
    <row r="22" spans="1:41" ht="12.75">
      <c r="A22" s="4">
        <v>19</v>
      </c>
      <c r="B22" s="5" t="s">
        <v>35</v>
      </c>
      <c r="C22" s="5" t="s">
        <v>25</v>
      </c>
      <c r="D22" s="29">
        <v>40288</v>
      </c>
      <c r="E22" s="35">
        <v>17.4</v>
      </c>
      <c r="F22" s="36">
        <v>561</v>
      </c>
      <c r="G22" s="37">
        <v>11.18</v>
      </c>
      <c r="H22" s="36">
        <v>116.8</v>
      </c>
      <c r="I22" s="36">
        <v>66</v>
      </c>
      <c r="J22" s="37">
        <v>7.67</v>
      </c>
      <c r="K22" s="35">
        <v>17.75000000000082</v>
      </c>
      <c r="L22" s="37">
        <v>4.476469499999999</v>
      </c>
      <c r="M22" s="37">
        <v>0.79765</v>
      </c>
      <c r="N22" s="35">
        <v>12.5865</v>
      </c>
      <c r="O22" s="35">
        <v>0.34425</v>
      </c>
      <c r="P22" s="36">
        <f t="shared" si="0"/>
        <v>16.21105748135147</v>
      </c>
      <c r="Q22" s="36">
        <v>25</v>
      </c>
      <c r="T22" s="14"/>
      <c r="W22" s="8"/>
      <c r="Y22" s="14"/>
      <c r="AB22" s="14"/>
      <c r="AE22" s="14"/>
      <c r="AN22" s="6"/>
      <c r="AO22" s="23"/>
    </row>
    <row r="23" spans="1:41" ht="12.75">
      <c r="A23" s="4">
        <v>20</v>
      </c>
      <c r="B23" s="5" t="s">
        <v>36</v>
      </c>
      <c r="C23" s="5" t="s">
        <v>20</v>
      </c>
      <c r="D23" s="29">
        <v>40288</v>
      </c>
      <c r="E23" s="35">
        <v>18.3</v>
      </c>
      <c r="F23" s="36">
        <v>393.4</v>
      </c>
      <c r="G23" s="37">
        <v>8.94</v>
      </c>
      <c r="H23" s="36">
        <v>96.1</v>
      </c>
      <c r="I23" s="36">
        <v>0</v>
      </c>
      <c r="J23" s="37">
        <v>7.79</v>
      </c>
      <c r="K23" s="35">
        <v>3.00000000000041</v>
      </c>
      <c r="L23" s="37">
        <v>0.25585959999999996</v>
      </c>
      <c r="M23" s="37">
        <v>0.5975499999999998</v>
      </c>
      <c r="N23" s="35">
        <v>23.984275</v>
      </c>
      <c r="O23" s="35">
        <v>1.4163000000000001</v>
      </c>
      <c r="P23" s="36">
        <f t="shared" si="0"/>
        <v>42.507865450589925</v>
      </c>
      <c r="Q23" s="36">
        <v>120</v>
      </c>
      <c r="T23" s="14"/>
      <c r="W23" s="8"/>
      <c r="Y23" s="14"/>
      <c r="AB23" s="14"/>
      <c r="AE23" s="14"/>
      <c r="AN23" s="6"/>
      <c r="AO23" s="23"/>
    </row>
    <row r="24" spans="1:41" ht="12.75">
      <c r="A24" s="4">
        <v>21</v>
      </c>
      <c r="B24" s="5" t="s">
        <v>37</v>
      </c>
      <c r="C24" s="5" t="s">
        <v>16</v>
      </c>
      <c r="D24" s="29">
        <v>40288</v>
      </c>
      <c r="E24" s="35">
        <v>13.4</v>
      </c>
      <c r="F24" s="36">
        <v>236</v>
      </c>
      <c r="G24" s="37">
        <v>8.65</v>
      </c>
      <c r="H24" s="36">
        <v>82.5</v>
      </c>
      <c r="I24" s="36">
        <v>33</v>
      </c>
      <c r="J24" s="37">
        <v>7.14</v>
      </c>
      <c r="K24" s="35">
        <v>4.799999999999471</v>
      </c>
      <c r="L24" s="37">
        <v>0.05071832</v>
      </c>
      <c r="M24" s="37">
        <v>0.79765</v>
      </c>
      <c r="N24" s="35">
        <v>2.866925</v>
      </c>
      <c r="O24" s="35">
        <v>0</v>
      </c>
      <c r="P24" s="36">
        <f t="shared" si="0"/>
        <v>3.594214254372219</v>
      </c>
      <c r="Q24" s="36">
        <v>120</v>
      </c>
      <c r="T24" s="14"/>
      <c r="W24" s="8"/>
      <c r="Y24" s="14"/>
      <c r="AB24" s="14"/>
      <c r="AE24" s="14"/>
      <c r="AN24" s="6"/>
      <c r="AO24" s="23"/>
    </row>
    <row r="25" spans="1:41" ht="12.75">
      <c r="A25" s="4">
        <v>22</v>
      </c>
      <c r="B25" s="5" t="s">
        <v>38</v>
      </c>
      <c r="C25" s="5" t="s">
        <v>16</v>
      </c>
      <c r="D25" s="29">
        <v>40288</v>
      </c>
      <c r="E25" s="35">
        <v>14.1</v>
      </c>
      <c r="F25" s="36">
        <v>530</v>
      </c>
      <c r="G25" s="37">
        <v>9.21</v>
      </c>
      <c r="H25" s="36">
        <v>89.4</v>
      </c>
      <c r="I25" s="36">
        <v>33</v>
      </c>
      <c r="J25" s="37">
        <v>7.55</v>
      </c>
      <c r="K25" s="35">
        <v>1.500000000000945</v>
      </c>
      <c r="L25" s="37">
        <v>0.032407066666666665</v>
      </c>
      <c r="M25" s="37">
        <v>0.4975</v>
      </c>
      <c r="N25" s="35">
        <v>53.282849999999996</v>
      </c>
      <c r="O25" s="35">
        <v>0</v>
      </c>
      <c r="P25" s="36">
        <f t="shared" si="0"/>
        <v>107.10120603015075</v>
      </c>
      <c r="Q25" s="36">
        <v>120</v>
      </c>
      <c r="T25" s="14"/>
      <c r="W25" s="8"/>
      <c r="Y25" s="14"/>
      <c r="AB25" s="14"/>
      <c r="AE25" s="14"/>
      <c r="AN25" s="6"/>
      <c r="AO25" s="23"/>
    </row>
    <row r="26" spans="1:41" ht="12.75">
      <c r="A26" s="4">
        <v>23</v>
      </c>
      <c r="B26" s="5" t="s">
        <v>35</v>
      </c>
      <c r="C26" s="5" t="s">
        <v>25</v>
      </c>
      <c r="D26" s="29">
        <v>40288</v>
      </c>
      <c r="E26" s="35">
        <v>18.4</v>
      </c>
      <c r="F26" s="36">
        <v>662</v>
      </c>
      <c r="G26" s="37">
        <v>8.15</v>
      </c>
      <c r="H26" s="36">
        <v>86.9</v>
      </c>
      <c r="I26" s="36">
        <v>33</v>
      </c>
      <c r="J26" s="37">
        <v>7.63</v>
      </c>
      <c r="K26" s="35">
        <v>3.4999999999985043</v>
      </c>
      <c r="L26" s="37">
        <v>0.9284549499999998</v>
      </c>
      <c r="M26" s="37">
        <v>1.8481749999999997</v>
      </c>
      <c r="N26" s="35">
        <v>2.93685</v>
      </c>
      <c r="O26" s="35">
        <v>0</v>
      </c>
      <c r="P26" s="36">
        <f t="shared" si="0"/>
        <v>1.5890540668497306</v>
      </c>
      <c r="Q26" s="36">
        <v>26</v>
      </c>
      <c r="T26" s="14"/>
      <c r="W26" s="8"/>
      <c r="Y26" s="14"/>
      <c r="AB26" s="14"/>
      <c r="AE26" s="14"/>
      <c r="AN26" s="6"/>
      <c r="AO26" s="23"/>
    </row>
    <row r="27" spans="1:41" ht="12.75">
      <c r="A27" s="4">
        <v>24</v>
      </c>
      <c r="B27" s="5" t="s">
        <v>92</v>
      </c>
      <c r="C27" s="5" t="s">
        <v>16</v>
      </c>
      <c r="D27" s="29">
        <v>40288</v>
      </c>
      <c r="E27" s="35">
        <v>21.4</v>
      </c>
      <c r="F27" s="36">
        <v>1552</v>
      </c>
      <c r="G27" s="37">
        <v>8.04</v>
      </c>
      <c r="H27" s="36">
        <v>91.3</v>
      </c>
      <c r="I27" s="36">
        <v>133</v>
      </c>
      <c r="J27" s="37">
        <v>8.37</v>
      </c>
      <c r="K27" s="4">
        <v>57.6</v>
      </c>
      <c r="L27" s="37">
        <v>0.27288464999999995</v>
      </c>
      <c r="M27" s="37">
        <v>5.750125</v>
      </c>
      <c r="N27" s="35">
        <v>15.872975</v>
      </c>
      <c r="O27" s="35">
        <v>0.1911</v>
      </c>
      <c r="P27" s="36">
        <f t="shared" si="0"/>
        <v>2.7936914414904024</v>
      </c>
      <c r="Q27" s="36">
        <v>16</v>
      </c>
      <c r="R27" s="9"/>
      <c r="S27" s="9"/>
      <c r="T27" s="25"/>
      <c r="U27" s="9"/>
      <c r="V27" s="9"/>
      <c r="W27" s="26"/>
      <c r="X27" s="9"/>
      <c r="Y27" s="25"/>
      <c r="Z27" s="9"/>
      <c r="AA27" s="9"/>
      <c r="AB27" s="25"/>
      <c r="AC27" s="9"/>
      <c r="AD27" s="9"/>
      <c r="AE27" s="25"/>
      <c r="AF27" s="9"/>
      <c r="AG27" s="9"/>
      <c r="AH27" s="9"/>
      <c r="AI27" s="9"/>
      <c r="AJ27" s="9"/>
      <c r="AK27" s="9"/>
      <c r="AL27" s="9"/>
      <c r="AM27" s="9"/>
      <c r="AN27" s="6"/>
      <c r="AO27" s="6"/>
    </row>
    <row r="28" spans="1:41" ht="12.75">
      <c r="A28" s="4">
        <v>25</v>
      </c>
      <c r="B28" s="5" t="s">
        <v>89</v>
      </c>
      <c r="C28" s="5" t="s">
        <v>20</v>
      </c>
      <c r="D28" s="29">
        <v>40288</v>
      </c>
      <c r="E28" s="35">
        <v>20.6</v>
      </c>
      <c r="F28" s="36">
        <v>135.9</v>
      </c>
      <c r="G28" s="37">
        <v>7.7</v>
      </c>
      <c r="H28" s="36">
        <v>85.4</v>
      </c>
      <c r="I28" s="36">
        <v>0</v>
      </c>
      <c r="J28" s="37">
        <v>7.52</v>
      </c>
      <c r="K28" s="35">
        <v>3.75</v>
      </c>
      <c r="L28" s="37">
        <v>0.18478983999999998</v>
      </c>
      <c r="M28" s="37">
        <v>0.29739999999999994</v>
      </c>
      <c r="N28" s="35">
        <v>2.93685</v>
      </c>
      <c r="O28" s="35">
        <v>0</v>
      </c>
      <c r="P28" s="36">
        <f t="shared" si="0"/>
        <v>9.875084061869538</v>
      </c>
      <c r="Q28" s="36">
        <v>115</v>
      </c>
      <c r="R28" s="9"/>
      <c r="S28" s="9"/>
      <c r="T28" s="25"/>
      <c r="U28" s="9"/>
      <c r="V28" s="9"/>
      <c r="W28" s="26"/>
      <c r="X28" s="9"/>
      <c r="Y28" s="25"/>
      <c r="Z28" s="9"/>
      <c r="AA28" s="9"/>
      <c r="AB28" s="25"/>
      <c r="AC28" s="9"/>
      <c r="AD28" s="9"/>
      <c r="AE28" s="25"/>
      <c r="AF28" s="9"/>
      <c r="AG28" s="9"/>
      <c r="AH28" s="9"/>
      <c r="AI28" s="9"/>
      <c r="AJ28" s="9"/>
      <c r="AK28" s="9"/>
      <c r="AL28" s="9"/>
      <c r="AM28" s="9"/>
      <c r="AN28" s="6"/>
      <c r="AO28" s="6"/>
    </row>
    <row r="29" spans="1:41" ht="12.75">
      <c r="A29" s="9"/>
      <c r="C29" s="15" t="s">
        <v>91</v>
      </c>
      <c r="D29" s="15"/>
      <c r="E29" s="16">
        <f aca="true" t="shared" si="1" ref="E29:J29">AVERAGE(E4:E28)</f>
        <v>17.087999999999997</v>
      </c>
      <c r="F29" s="17">
        <f t="shared" si="1"/>
        <v>625.4684000000001</v>
      </c>
      <c r="G29" s="16">
        <f t="shared" si="1"/>
        <v>8.9968</v>
      </c>
      <c r="H29" s="17">
        <f t="shared" si="1"/>
        <v>93.56000000000002</v>
      </c>
      <c r="I29" s="17">
        <f t="shared" si="1"/>
        <v>38.48</v>
      </c>
      <c r="J29" s="18">
        <f t="shared" si="1"/>
        <v>7.717199999999999</v>
      </c>
      <c r="K29" s="16">
        <f aca="true" t="shared" si="2" ref="K29:P29">AVERAGE(K4:K28)</f>
        <v>9.296285714285759</v>
      </c>
      <c r="L29" s="16">
        <f t="shared" si="2"/>
        <v>0.5463320573428572</v>
      </c>
      <c r="M29" s="18">
        <f t="shared" si="2"/>
        <v>1.1618320000000002</v>
      </c>
      <c r="N29" s="16">
        <f t="shared" si="2"/>
        <v>14.021360999999997</v>
      </c>
      <c r="O29" s="16">
        <f t="shared" si="2"/>
        <v>0.3873480000000001</v>
      </c>
      <c r="P29" s="17">
        <f t="shared" si="2"/>
        <v>21.958448607697363</v>
      </c>
      <c r="Q29" s="17">
        <f>AVERAGE(Q4:Q28)</f>
        <v>81.96</v>
      </c>
      <c r="R29" s="1"/>
      <c r="S29" s="1"/>
      <c r="T29" s="1"/>
      <c r="U29" s="1"/>
      <c r="V29" s="1">
        <v>0</v>
      </c>
      <c r="W29" s="1">
        <v>0</v>
      </c>
      <c r="X29" s="1"/>
      <c r="Y29" s="1" t="s">
        <v>54</v>
      </c>
      <c r="Z29" s="1"/>
      <c r="AA29" s="1">
        <v>0</v>
      </c>
      <c r="AB29" s="1">
        <v>0</v>
      </c>
      <c r="AC29" s="1"/>
      <c r="AD29" s="1">
        <v>0</v>
      </c>
      <c r="AE29" s="1">
        <v>0</v>
      </c>
      <c r="AF29" s="1"/>
      <c r="AG29" s="1"/>
      <c r="AH29" s="1"/>
      <c r="AI29" s="1"/>
      <c r="AJ29" s="1"/>
      <c r="AK29" s="1"/>
      <c r="AL29" s="1"/>
      <c r="AM29" s="1"/>
      <c r="AN29" s="16" t="e">
        <f>AVERAGE(AN4:AN26)</f>
        <v>#DIV/0!</v>
      </c>
      <c r="AO29" s="16"/>
    </row>
    <row r="30" spans="1:41" ht="13.5" thickBot="1">
      <c r="A30" s="9"/>
      <c r="C30" s="15" t="s">
        <v>39</v>
      </c>
      <c r="D30" s="15"/>
      <c r="E30" s="16">
        <f aca="true" t="shared" si="3" ref="E30:P30">AVERAGE(E4,E5,E6,E9,E10,E18,E21,E24,E25)</f>
        <v>13.68888888888889</v>
      </c>
      <c r="F30" s="17">
        <f t="shared" si="3"/>
        <v>651.7555555555556</v>
      </c>
      <c r="G30" s="16">
        <f t="shared" si="3"/>
        <v>8.173333333333334</v>
      </c>
      <c r="H30" s="17">
        <f t="shared" si="3"/>
        <v>78.27777777777777</v>
      </c>
      <c r="I30" s="17">
        <f t="shared" si="3"/>
        <v>66.33333333333333</v>
      </c>
      <c r="J30" s="18">
        <f t="shared" si="3"/>
        <v>7.546666666666665</v>
      </c>
      <c r="K30" s="16">
        <f t="shared" si="3"/>
        <v>2.988888888888986</v>
      </c>
      <c r="L30" s="16">
        <f t="shared" si="3"/>
        <v>0.072993142010582</v>
      </c>
      <c r="M30" s="18">
        <f t="shared" si="3"/>
        <v>0.7587416666666665</v>
      </c>
      <c r="N30" s="16">
        <f>AVERAGE(N4,N5,N6,N9,N10,N18,N21,N24,N25)</f>
        <v>26.734658333333332</v>
      </c>
      <c r="O30" s="16">
        <f>AVERAGE(O4,O5,O6,O9,O10,O18,O21,O24,O25)</f>
        <v>0</v>
      </c>
      <c r="P30" s="17">
        <f t="shared" si="3"/>
        <v>44.22537030504529</v>
      </c>
      <c r="Q30" s="17">
        <f>AVERAGE(Q4,Q5,Q6,Q9,Q10,Q18,Q21,Q24,Q25)</f>
        <v>107.11111111111111</v>
      </c>
      <c r="R30" s="1"/>
      <c r="S30" s="1"/>
      <c r="T30" s="1"/>
      <c r="U30" s="1"/>
      <c r="V30" s="1">
        <v>1</v>
      </c>
      <c r="W30" s="1">
        <v>30</v>
      </c>
      <c r="X30" s="1"/>
      <c r="Y30" s="1" t="s">
        <v>79</v>
      </c>
      <c r="Z30" s="1"/>
      <c r="AA30" s="1">
        <v>14</v>
      </c>
      <c r="AB30" s="1">
        <v>2</v>
      </c>
      <c r="AC30" s="1"/>
      <c r="AD30" s="1">
        <v>9</v>
      </c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6" t="e">
        <f>AVERAGE(AN4,AN5,AN6,AN9,AN10,AN18,AN21,AN24,AN25)</f>
        <v>#DIV/0!</v>
      </c>
      <c r="AO30" s="16"/>
    </row>
    <row r="31" spans="1:41" ht="12.75">
      <c r="A31" s="9"/>
      <c r="B31" s="9"/>
      <c r="C31" s="15" t="s">
        <v>40</v>
      </c>
      <c r="D31" s="15"/>
      <c r="E31" s="16">
        <f>AVERAGE(E7,E8,E11,E14,E15,E19,E20,E23)</f>
        <v>19.1125</v>
      </c>
      <c r="F31" s="17">
        <f aca="true" t="shared" si="4" ref="F31:P31">AVERAGE(F7,F8,F11,F14,F15,F19,F20,F23)</f>
        <v>380.45</v>
      </c>
      <c r="G31" s="16">
        <f t="shared" si="4"/>
        <v>9.9725</v>
      </c>
      <c r="H31" s="17">
        <f t="shared" si="4"/>
        <v>108.2</v>
      </c>
      <c r="I31" s="17">
        <f t="shared" si="4"/>
        <v>4.125</v>
      </c>
      <c r="J31" s="18">
        <f t="shared" si="4"/>
        <v>7.933750000000001</v>
      </c>
      <c r="K31" s="16">
        <f t="shared" si="4"/>
        <v>6.506249999999918</v>
      </c>
      <c r="L31" s="16">
        <f t="shared" si="4"/>
        <v>0.38943001979166664</v>
      </c>
      <c r="M31" s="18">
        <f t="shared" si="4"/>
        <v>0.6350687500000001</v>
      </c>
      <c r="N31" s="16">
        <f>AVERAGE(N7,N8,N11,N14,N15,N19,N20,N23)</f>
        <v>6.756503125</v>
      </c>
      <c r="O31" s="16">
        <f>AVERAGE(O7,O8,O11,O14,O15,O19,O20,O23)</f>
        <v>0.937875</v>
      </c>
      <c r="P31" s="17">
        <f t="shared" si="4"/>
        <v>13.032970742517165</v>
      </c>
      <c r="Q31" s="17">
        <f>AVERAGE(Q7,Q8,Q11,Q14,Q15,Q19,Q20,Q23)</f>
        <v>98.5</v>
      </c>
      <c r="R31" s="1"/>
      <c r="S31" s="1"/>
      <c r="T31" s="1"/>
      <c r="U31" s="1"/>
      <c r="V31" s="1">
        <v>2</v>
      </c>
      <c r="W31" s="1">
        <v>56</v>
      </c>
      <c r="X31" s="1"/>
      <c r="Y31" s="27" t="s">
        <v>55</v>
      </c>
      <c r="Z31" s="27"/>
      <c r="AA31" s="1">
        <v>53</v>
      </c>
      <c r="AB31" s="1">
        <v>5</v>
      </c>
      <c r="AC31" s="1"/>
      <c r="AD31" s="1">
        <v>12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6" t="e">
        <f>AVERAGE(AN7,AN8,AN11,AN14,AN15,AN19,AN20,AN23)</f>
        <v>#DIV/0!</v>
      </c>
      <c r="AO31" s="16"/>
    </row>
    <row r="32" spans="1:41" ht="12.75">
      <c r="A32" s="9"/>
      <c r="B32" s="9"/>
      <c r="C32" s="15" t="s">
        <v>41</v>
      </c>
      <c r="D32" s="15"/>
      <c r="E32" s="16">
        <f aca="true" t="shared" si="5" ref="E32:P32">AVERAGE(E12,E13,E16,E17,E22,E26)</f>
        <v>18.183333333333337</v>
      </c>
      <c r="F32" s="17">
        <f t="shared" si="5"/>
        <v>839.9016666666666</v>
      </c>
      <c r="G32" s="16">
        <f t="shared" si="5"/>
        <v>9.306666666666667</v>
      </c>
      <c r="H32" s="17">
        <f t="shared" si="5"/>
        <v>98.7</v>
      </c>
      <c r="I32" s="17">
        <f t="shared" si="5"/>
        <v>33.166666666666664</v>
      </c>
      <c r="J32" s="18">
        <f t="shared" si="5"/>
        <v>7.608333333333334</v>
      </c>
      <c r="K32" s="16">
        <f t="shared" si="5"/>
        <v>15.351190476190629</v>
      </c>
      <c r="L32" s="16">
        <f t="shared" si="5"/>
        <v>1.5713747511904759</v>
      </c>
      <c r="M32" s="18">
        <f t="shared" si="5"/>
        <v>1.8481749999999997</v>
      </c>
      <c r="N32" s="16">
        <f>AVERAGE(N12,N13,N16,N17,N22,N26)</f>
        <v>6.176708333333333</v>
      </c>
      <c r="O32" s="16">
        <f>AVERAGE(O12,O13,O16,O17,O22,O26)</f>
        <v>0.3316</v>
      </c>
      <c r="P32" s="17">
        <f t="shared" si="5"/>
        <v>5.666723500588208</v>
      </c>
      <c r="Q32" s="17">
        <f>AVERAGE(Q12,Q13,Q16,Q17,Q22,Q26)</f>
        <v>27.666666666666668</v>
      </c>
      <c r="R32" s="1"/>
      <c r="S32" s="1"/>
      <c r="T32" s="1"/>
      <c r="U32" s="1"/>
      <c r="V32" s="1">
        <v>5</v>
      </c>
      <c r="W32" s="1">
        <v>132</v>
      </c>
      <c r="X32" s="1"/>
      <c r="Y32" s="28" t="s">
        <v>56</v>
      </c>
      <c r="Z32" s="28">
        <v>0.9941125880736013</v>
      </c>
      <c r="AA32" s="28">
        <v>43</v>
      </c>
      <c r="AB32" s="28">
        <v>10</v>
      </c>
      <c r="AC32" s="1"/>
      <c r="AD32" s="1">
        <v>42</v>
      </c>
      <c r="AE32" s="1">
        <v>5</v>
      </c>
      <c r="AF32" s="1"/>
      <c r="AG32" s="1"/>
      <c r="AH32" s="1"/>
      <c r="AI32" s="1"/>
      <c r="AJ32" s="1"/>
      <c r="AK32" s="1"/>
      <c r="AL32" s="1"/>
      <c r="AM32" s="1"/>
      <c r="AN32" s="16" t="e">
        <f>AVERAGE(AN12,AN13,AN16,AN17,AN22,AN26)</f>
        <v>#DIV/0!</v>
      </c>
      <c r="AO32" s="16"/>
    </row>
    <row r="33" spans="22:31" ht="12.75">
      <c r="V33">
        <v>10</v>
      </c>
      <c r="W33">
        <v>223</v>
      </c>
      <c r="Y33" s="10" t="s">
        <v>57</v>
      </c>
      <c r="Z33" s="10">
        <v>0.9882598377663936</v>
      </c>
      <c r="AA33" s="10">
        <v>273</v>
      </c>
      <c r="AB33" s="10">
        <v>50</v>
      </c>
      <c r="AD33">
        <v>82</v>
      </c>
      <c r="AE33">
        <v>10</v>
      </c>
    </row>
    <row r="34" spans="2:42" ht="12.75">
      <c r="B34" s="5" t="s">
        <v>42</v>
      </c>
      <c r="C34" s="5"/>
      <c r="D34" s="5"/>
      <c r="E34" s="5"/>
      <c r="G34" s="5"/>
      <c r="H34" s="5"/>
      <c r="J34" s="7"/>
      <c r="P34" s="8"/>
      <c r="V34">
        <v>15</v>
      </c>
      <c r="W34">
        <v>313</v>
      </c>
      <c r="Y34" s="10" t="s">
        <v>58</v>
      </c>
      <c r="Z34" s="10">
        <v>0.7882598377663935</v>
      </c>
      <c r="AA34" s="10">
        <v>392</v>
      </c>
      <c r="AB34" s="10">
        <v>100</v>
      </c>
      <c r="AD34">
        <v>175</v>
      </c>
      <c r="AE34">
        <v>20</v>
      </c>
      <c r="AP34" t="s">
        <v>96</v>
      </c>
    </row>
    <row r="35" spans="2:26" ht="12.75">
      <c r="B35" s="5" t="s">
        <v>43</v>
      </c>
      <c r="C35" s="5"/>
      <c r="D35" s="5"/>
      <c r="E35" s="5"/>
      <c r="G35" s="5"/>
      <c r="H35" s="5"/>
      <c r="I35" s="5"/>
      <c r="J35" s="5"/>
      <c r="O35" t="s">
        <v>96</v>
      </c>
      <c r="P35" s="8"/>
      <c r="Y35" s="10" t="s">
        <v>59</v>
      </c>
      <c r="Z35" s="10">
        <v>0.6382661118265188</v>
      </c>
    </row>
    <row r="36" spans="2:26" ht="13.5" thickBot="1">
      <c r="B36" s="5" t="s">
        <v>44</v>
      </c>
      <c r="C36" s="5"/>
      <c r="D36" s="5"/>
      <c r="E36" s="5"/>
      <c r="G36" s="5"/>
      <c r="H36" s="5"/>
      <c r="I36" s="5"/>
      <c r="J36" s="5"/>
      <c r="P36" s="8"/>
      <c r="Y36" s="11" t="s">
        <v>60</v>
      </c>
      <c r="Z36" s="11">
        <v>6</v>
      </c>
    </row>
    <row r="37" spans="2:16" ht="12.75">
      <c r="B37" s="5" t="s">
        <v>45</v>
      </c>
      <c r="C37" s="5"/>
      <c r="D37" s="5"/>
      <c r="E37" s="5"/>
      <c r="G37" s="5"/>
      <c r="H37" s="5"/>
      <c r="I37" s="5"/>
      <c r="J37" s="5"/>
      <c r="P37" s="8"/>
    </row>
    <row r="38" spans="2:25" ht="13.5" thickBot="1">
      <c r="B38" s="5" t="s">
        <v>46</v>
      </c>
      <c r="C38" s="5"/>
      <c r="D38" s="5"/>
      <c r="E38" s="5"/>
      <c r="G38" s="5"/>
      <c r="H38" s="5"/>
      <c r="I38" s="5"/>
      <c r="J38" s="5"/>
      <c r="P38" s="8"/>
      <c r="Y38" t="s">
        <v>61</v>
      </c>
    </row>
    <row r="39" spans="2:30" ht="12.75">
      <c r="B39" s="5" t="s">
        <v>47</v>
      </c>
      <c r="C39" s="5"/>
      <c r="D39" s="5"/>
      <c r="E39" s="5" t="s">
        <v>52</v>
      </c>
      <c r="H39" s="5"/>
      <c r="I39" s="5"/>
      <c r="J39" s="5"/>
      <c r="P39" s="8"/>
      <c r="Y39" s="12"/>
      <c r="Z39" s="12" t="s">
        <v>66</v>
      </c>
      <c r="AA39" s="12" t="s">
        <v>67</v>
      </c>
      <c r="AB39" s="12" t="s">
        <v>68</v>
      </c>
      <c r="AC39" s="12" t="s">
        <v>69</v>
      </c>
      <c r="AD39" s="12" t="s">
        <v>70</v>
      </c>
    </row>
    <row r="40" spans="2:30" ht="12.75">
      <c r="B40" s="5" t="s">
        <v>48</v>
      </c>
      <c r="C40" s="5"/>
      <c r="D40" s="5"/>
      <c r="E40" s="5" t="s">
        <v>88</v>
      </c>
      <c r="I40" s="5"/>
      <c r="J40" s="5"/>
      <c r="P40" s="8"/>
      <c r="Y40" s="10" t="s">
        <v>62</v>
      </c>
      <c r="Z40" s="10">
        <v>1</v>
      </c>
      <c r="AA40" s="10">
        <v>171.4630818524693</v>
      </c>
      <c r="AB40" s="10">
        <v>171.4630818524693</v>
      </c>
      <c r="AC40" s="10">
        <v>420.8884928938561</v>
      </c>
      <c r="AD40" s="10">
        <v>3.334028189549213E-05</v>
      </c>
    </row>
    <row r="41" spans="2:30" ht="12.75">
      <c r="B41" s="5" t="s">
        <v>49</v>
      </c>
      <c r="C41" s="5"/>
      <c r="D41" s="5"/>
      <c r="E41" s="5"/>
      <c r="G41" s="5"/>
      <c r="Y41" s="10" t="s">
        <v>63</v>
      </c>
      <c r="Z41" s="10">
        <v>5</v>
      </c>
      <c r="AA41" s="10">
        <v>2.0369181475307117</v>
      </c>
      <c r="AB41" s="10">
        <v>0.4073836295061423</v>
      </c>
      <c r="AC41" s="10"/>
      <c r="AD41" s="10"/>
    </row>
    <row r="42" spans="2:30" ht="13.5" thickBot="1">
      <c r="B42" s="5" t="s">
        <v>50</v>
      </c>
      <c r="C42" s="5"/>
      <c r="D42" s="5"/>
      <c r="E42" s="5"/>
      <c r="Y42" s="11" t="s">
        <v>64</v>
      </c>
      <c r="Z42" s="11">
        <v>6</v>
      </c>
      <c r="AA42" s="11">
        <v>173.5</v>
      </c>
      <c r="AB42" s="11"/>
      <c r="AC42" s="11"/>
      <c r="AD42" s="11"/>
    </row>
    <row r="43" spans="2:5" ht="13.5" thickBot="1">
      <c r="B43" s="5" t="s">
        <v>51</v>
      </c>
      <c r="C43" s="5"/>
      <c r="D43" s="5"/>
      <c r="E43" s="5"/>
    </row>
    <row r="44" spans="2:33" ht="12.75">
      <c r="B44" s="5"/>
      <c r="C44" s="5"/>
      <c r="D44" s="5"/>
      <c r="E44" s="5"/>
      <c r="Y44" s="12"/>
      <c r="Z44" s="12" t="s">
        <v>71</v>
      </c>
      <c r="AA44" s="12" t="s">
        <v>59</v>
      </c>
      <c r="AB44" s="12" t="s">
        <v>72</v>
      </c>
      <c r="AC44" s="12" t="s">
        <v>73</v>
      </c>
      <c r="AD44" s="12" t="s">
        <v>74</v>
      </c>
      <c r="AE44" s="12" t="s">
        <v>75</v>
      </c>
      <c r="AF44" s="12" t="s">
        <v>76</v>
      </c>
      <c r="AG44" s="12" t="s">
        <v>77</v>
      </c>
    </row>
    <row r="45" spans="2:33" ht="12.75">
      <c r="B45" s="5"/>
      <c r="Y45" s="10" t="s">
        <v>65</v>
      </c>
      <c r="Z45" s="10">
        <v>0</v>
      </c>
      <c r="AA45" s="10" t="e">
        <v>#N/A</v>
      </c>
      <c r="AB45" s="10" t="e">
        <v>#N/A</v>
      </c>
      <c r="AC45" s="10" t="e">
        <v>#N/A</v>
      </c>
      <c r="AD45" s="10" t="e">
        <v>#N/A</v>
      </c>
      <c r="AE45" s="10" t="e">
        <v>#N/A</v>
      </c>
      <c r="AF45" s="10" t="e">
        <v>#N/A</v>
      </c>
      <c r="AG45" s="10" t="e">
        <v>#N/A</v>
      </c>
    </row>
    <row r="46" spans="25:33" ht="13.5" thickBot="1">
      <c r="Y46" s="11" t="s">
        <v>78</v>
      </c>
      <c r="Z46" s="11">
        <v>0.04567918750517268</v>
      </c>
      <c r="AA46" s="11">
        <v>0.0015518706362612933</v>
      </c>
      <c r="AB46" s="11">
        <v>29.434919662647403</v>
      </c>
      <c r="AC46" s="11">
        <v>8.484650306990078E-07</v>
      </c>
      <c r="AD46" s="11">
        <v>0.04168998355488051</v>
      </c>
      <c r="AE46" s="11">
        <v>0.049668391455464846</v>
      </c>
      <c r="AF46" s="11">
        <v>0.04168998355488051</v>
      </c>
      <c r="AG46" s="11">
        <v>0.049668391455464846</v>
      </c>
    </row>
    <row r="49" ht="12.75">
      <c r="Y49" t="s">
        <v>54</v>
      </c>
    </row>
    <row r="50" ht="13.5" thickBot="1"/>
    <row r="51" spans="25:26" ht="12.75">
      <c r="Y51" s="13" t="s">
        <v>55</v>
      </c>
      <c r="Z51" s="13"/>
    </row>
    <row r="52" spans="25:26" ht="12.75">
      <c r="Y52" s="10" t="s">
        <v>56</v>
      </c>
      <c r="Z52" s="10">
        <v>0.9801558469027588</v>
      </c>
    </row>
    <row r="53" spans="25:26" ht="12.75">
      <c r="Y53" s="10" t="s">
        <v>57</v>
      </c>
      <c r="Z53" s="10">
        <v>0.9607054842176644</v>
      </c>
    </row>
    <row r="54" spans="25:26" ht="12.75">
      <c r="Y54" s="10" t="s">
        <v>58</v>
      </c>
      <c r="Z54" s="10">
        <v>0.7607054842176645</v>
      </c>
    </row>
    <row r="55" spans="25:26" ht="12.75">
      <c r="Y55" s="10" t="s">
        <v>59</v>
      </c>
      <c r="Z55" s="10">
        <v>7.9196335947170695</v>
      </c>
    </row>
    <row r="56" spans="25:26" ht="13.5" thickBot="1">
      <c r="Y56" s="11" t="s">
        <v>60</v>
      </c>
      <c r="Z56" s="11">
        <v>6</v>
      </c>
    </row>
    <row r="58" ht="13.5" thickBot="1">
      <c r="Y58" t="s">
        <v>61</v>
      </c>
    </row>
    <row r="59" spans="25:30" ht="12.75">
      <c r="Y59" s="12"/>
      <c r="Z59" s="12" t="s">
        <v>66</v>
      </c>
      <c r="AA59" s="12" t="s">
        <v>67</v>
      </c>
      <c r="AB59" s="12" t="s">
        <v>68</v>
      </c>
      <c r="AC59" s="12" t="s">
        <v>69</v>
      </c>
      <c r="AD59" s="12" t="s">
        <v>70</v>
      </c>
    </row>
    <row r="60" spans="25:30" ht="12.75">
      <c r="Y60" s="10" t="s">
        <v>62</v>
      </c>
      <c r="Z60" s="10">
        <v>1</v>
      </c>
      <c r="AA60" s="10">
        <v>7667.2303519604775</v>
      </c>
      <c r="AB60" s="10">
        <v>7667.2303519604775</v>
      </c>
      <c r="AC60" s="10">
        <v>122.24421972003796</v>
      </c>
      <c r="AD60" s="10">
        <v>0.0003805166346886361</v>
      </c>
    </row>
    <row r="61" spans="25:30" ht="12.75">
      <c r="Y61" s="10" t="s">
        <v>63</v>
      </c>
      <c r="Z61" s="10">
        <v>5</v>
      </c>
      <c r="AA61" s="10">
        <v>313.60298137285605</v>
      </c>
      <c r="AB61" s="10">
        <v>62.72059627457121</v>
      </c>
      <c r="AC61" s="10"/>
      <c r="AD61" s="10"/>
    </row>
    <row r="62" spans="25:30" ht="13.5" thickBot="1">
      <c r="Y62" s="11" t="s">
        <v>64</v>
      </c>
      <c r="Z62" s="11">
        <v>6</v>
      </c>
      <c r="AA62" s="11">
        <v>7980.833333333334</v>
      </c>
      <c r="AB62" s="11"/>
      <c r="AC62" s="11"/>
      <c r="AD62" s="11"/>
    </row>
    <row r="63" ht="13.5" thickBot="1"/>
    <row r="64" spans="25:33" ht="12.75">
      <c r="Y64" s="12"/>
      <c r="Z64" s="12" t="s">
        <v>71</v>
      </c>
      <c r="AA64" s="12" t="s">
        <v>59</v>
      </c>
      <c r="AB64" s="12" t="s">
        <v>72</v>
      </c>
      <c r="AC64" s="12" t="s">
        <v>73</v>
      </c>
      <c r="AD64" s="12" t="s">
        <v>74</v>
      </c>
      <c r="AE64" s="12" t="s">
        <v>75</v>
      </c>
      <c r="AF64" s="12" t="s">
        <v>76</v>
      </c>
      <c r="AG64" s="12" t="s">
        <v>77</v>
      </c>
    </row>
    <row r="65" spans="25:33" ht="12.75">
      <c r="Y65" s="10" t="s">
        <v>65</v>
      </c>
      <c r="Z65" s="10">
        <v>0</v>
      </c>
      <c r="AA65" s="10" t="e">
        <v>#N/A</v>
      </c>
      <c r="AB65" s="10" t="e">
        <v>#N/A</v>
      </c>
      <c r="AC65" s="10" t="e">
        <v>#N/A</v>
      </c>
      <c r="AD65" s="10" t="e">
        <v>#N/A</v>
      </c>
      <c r="AE65" s="10" t="e">
        <v>#N/A</v>
      </c>
      <c r="AF65" s="10" t="e">
        <v>#N/A</v>
      </c>
      <c r="AG65" s="10" t="e">
        <v>#N/A</v>
      </c>
    </row>
    <row r="66" spans="25:33" ht="13.5" thickBot="1">
      <c r="Y66" s="11" t="s">
        <v>78</v>
      </c>
      <c r="Z66" s="11">
        <v>0.22988066784811648</v>
      </c>
      <c r="AA66" s="11">
        <v>0.016405268052670962</v>
      </c>
      <c r="AB66" s="11">
        <v>14.012612723550673</v>
      </c>
      <c r="AC66" s="11">
        <v>3.328876930308399E-05</v>
      </c>
      <c r="AD66" s="11">
        <v>0.18770965269250917</v>
      </c>
      <c r="AE66" s="11">
        <v>0.2720516830037238</v>
      </c>
      <c r="AF66" s="11">
        <v>0.18770965269250917</v>
      </c>
      <c r="AG66" s="11">
        <v>0.2720516830037238</v>
      </c>
    </row>
    <row r="69" ht="12.75">
      <c r="Y69" t="s">
        <v>54</v>
      </c>
    </row>
    <row r="70" ht="13.5" thickBot="1"/>
    <row r="71" spans="25:26" ht="12.75">
      <c r="Y71" s="13" t="s">
        <v>55</v>
      </c>
      <c r="Z71" s="13"/>
    </row>
    <row r="72" spans="25:26" ht="12.75">
      <c r="Y72" s="10" t="s">
        <v>56</v>
      </c>
      <c r="Z72" s="10">
        <v>0.9987616868036961</v>
      </c>
    </row>
    <row r="73" spans="25:26" ht="12.75">
      <c r="Y73" s="10" t="s">
        <v>57</v>
      </c>
      <c r="Z73" s="10">
        <v>0.9975249070269645</v>
      </c>
    </row>
    <row r="74" spans="25:26" ht="12.75">
      <c r="Y74" s="10" t="s">
        <v>58</v>
      </c>
      <c r="Z74" s="10">
        <v>0.7975249070269644</v>
      </c>
    </row>
    <row r="75" spans="25:26" ht="12.75">
      <c r="Y75" s="10" t="s">
        <v>59</v>
      </c>
      <c r="Z75" s="10">
        <v>0.3784512915021645</v>
      </c>
    </row>
    <row r="76" spans="25:26" ht="13.5" thickBot="1">
      <c r="Y76" s="11" t="s">
        <v>60</v>
      </c>
      <c r="Z76" s="11">
        <v>6</v>
      </c>
    </row>
    <row r="78" ht="13.5" thickBot="1">
      <c r="Y78" t="s">
        <v>61</v>
      </c>
    </row>
    <row r="79" spans="25:30" ht="12.75">
      <c r="Y79" s="12"/>
      <c r="Z79" s="12" t="s">
        <v>66</v>
      </c>
      <c r="AA79" s="12" t="s">
        <v>67</v>
      </c>
      <c r="AB79" s="12" t="s">
        <v>68</v>
      </c>
      <c r="AC79" s="12" t="s">
        <v>69</v>
      </c>
      <c r="AD79" s="12" t="s">
        <v>70</v>
      </c>
    </row>
    <row r="80" spans="25:30" ht="12.75">
      <c r="Y80" s="10" t="s">
        <v>62</v>
      </c>
      <c r="Z80" s="10">
        <v>1</v>
      </c>
      <c r="AA80" s="10">
        <v>288.61720643313504</v>
      </c>
      <c r="AB80" s="10">
        <v>288.61720643313504</v>
      </c>
      <c r="AC80" s="10">
        <v>2015.1261344408551</v>
      </c>
      <c r="AD80" s="10">
        <v>1.4726900832902985E-06</v>
      </c>
    </row>
    <row r="81" spans="25:30" ht="12.75">
      <c r="Y81" s="10" t="s">
        <v>63</v>
      </c>
      <c r="Z81" s="10">
        <v>5</v>
      </c>
      <c r="AA81" s="10">
        <v>0.7161269001982815</v>
      </c>
      <c r="AB81" s="10">
        <v>0.1432253800396563</v>
      </c>
      <c r="AC81" s="10"/>
      <c r="AD81" s="10"/>
    </row>
    <row r="82" spans="25:30" ht="13.5" thickBot="1">
      <c r="Y82" s="11" t="s">
        <v>64</v>
      </c>
      <c r="Z82" s="11">
        <v>6</v>
      </c>
      <c r="AA82" s="11">
        <v>289.3333333333333</v>
      </c>
      <c r="AB82" s="11"/>
      <c r="AC82" s="11"/>
      <c r="AD82" s="11"/>
    </row>
    <row r="83" ht="13.5" thickBot="1"/>
    <row r="84" spans="25:33" ht="12.75">
      <c r="Y84" s="12"/>
      <c r="Z84" s="12" t="s">
        <v>71</v>
      </c>
      <c r="AA84" s="12" t="s">
        <v>59</v>
      </c>
      <c r="AB84" s="12" t="s">
        <v>72</v>
      </c>
      <c r="AC84" s="12" t="s">
        <v>73</v>
      </c>
      <c r="AD84" s="12" t="s">
        <v>74</v>
      </c>
      <c r="AE84" s="12" t="s">
        <v>75</v>
      </c>
      <c r="AF84" s="12" t="s">
        <v>76</v>
      </c>
      <c r="AG84" s="12" t="s">
        <v>77</v>
      </c>
    </row>
    <row r="85" spans="25:33" ht="12.75">
      <c r="Y85" s="10" t="s">
        <v>65</v>
      </c>
      <c r="Z85" s="10">
        <v>0</v>
      </c>
      <c r="AA85" s="10" t="e">
        <v>#N/A</v>
      </c>
      <c r="AB85" s="10" t="e">
        <v>#N/A</v>
      </c>
      <c r="AC85" s="10" t="e">
        <v>#N/A</v>
      </c>
      <c r="AD85" s="10" t="e">
        <v>#N/A</v>
      </c>
      <c r="AE85" s="10" t="e">
        <v>#N/A</v>
      </c>
      <c r="AF85" s="10" t="e">
        <v>#N/A</v>
      </c>
      <c r="AG85" s="10" t="e">
        <v>#N/A</v>
      </c>
    </row>
    <row r="86" spans="25:33" ht="13.5" thickBot="1">
      <c r="Y86" s="11" t="s">
        <v>78</v>
      </c>
      <c r="Z86" s="11">
        <v>0.11599471249173827</v>
      </c>
      <c r="AA86" s="11">
        <v>0.0019081119598175435</v>
      </c>
      <c r="AB86" s="11">
        <v>60.79030734801844</v>
      </c>
      <c r="AC86" s="11">
        <v>2.2796797217536183E-08</v>
      </c>
      <c r="AD86" s="11">
        <v>0.11108976256237944</v>
      </c>
      <c r="AE86" s="11">
        <v>0.1208996624210971</v>
      </c>
      <c r="AF86" s="11">
        <v>0.11108976256237944</v>
      </c>
      <c r="AG86" s="11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95</v>
      </c>
      <c r="B1" t="s">
        <v>93</v>
      </c>
      <c r="C1" t="s">
        <v>99</v>
      </c>
      <c r="D1" t="s">
        <v>100</v>
      </c>
      <c r="E1" t="s">
        <v>9</v>
      </c>
      <c r="F1" t="s">
        <v>101</v>
      </c>
      <c r="G1" t="s">
        <v>102</v>
      </c>
      <c r="I1" t="s">
        <v>103</v>
      </c>
      <c r="J1" t="s">
        <v>11</v>
      </c>
      <c r="L1" t="s">
        <v>85</v>
      </c>
      <c r="M1" t="s">
        <v>53</v>
      </c>
      <c r="O1" t="s">
        <v>86</v>
      </c>
      <c r="P1" t="s">
        <v>13</v>
      </c>
    </row>
    <row r="2" spans="1:16" ht="12.75">
      <c r="A2">
        <v>1</v>
      </c>
      <c r="B2">
        <v>3.3081</v>
      </c>
      <c r="C2">
        <v>600</v>
      </c>
      <c r="D2">
        <v>3.3118</v>
      </c>
      <c r="E2" s="8">
        <f>+(D2-B2)*1000/(C2/1000)</f>
        <v>6.166666666666358</v>
      </c>
      <c r="F2">
        <v>262</v>
      </c>
      <c r="G2" s="8">
        <f>+F2*0.051*0.01/(C2/1000)</f>
        <v>0.22269999999999998</v>
      </c>
      <c r="I2">
        <v>8</v>
      </c>
      <c r="J2" s="8">
        <f>+I2*0.049</f>
        <v>0.392</v>
      </c>
      <c r="L2">
        <v>91</v>
      </c>
      <c r="M2" s="14">
        <f>+L2*0.076</f>
        <v>6.9159999999999995</v>
      </c>
      <c r="O2">
        <v>2</v>
      </c>
      <c r="P2" s="14">
        <f>+O2*0.167</f>
        <v>0.334</v>
      </c>
    </row>
    <row r="3" spans="1:16" ht="12.75">
      <c r="A3">
        <v>2</v>
      </c>
      <c r="B3">
        <v>5.1897</v>
      </c>
      <c r="C3">
        <v>600</v>
      </c>
      <c r="D3">
        <v>5.1919</v>
      </c>
      <c r="E3" s="8">
        <f aca="true" t="shared" si="0" ref="E3:E26">+(D3-B3)*1000/(C3/1000)</f>
        <v>3.666666666667003</v>
      </c>
      <c r="F3">
        <v>254</v>
      </c>
      <c r="G3" s="8">
        <f aca="true" t="shared" si="1" ref="G3:G26">+F3*0.051*0.01/(C3/1000)</f>
        <v>0.21589999999999998</v>
      </c>
      <c r="I3">
        <v>6</v>
      </c>
      <c r="J3" s="8">
        <f aca="true" t="shared" si="2" ref="J3:J26">+I3*0.049</f>
        <v>0.29400000000000004</v>
      </c>
      <c r="L3">
        <v>30</v>
      </c>
      <c r="M3" s="14">
        <f aca="true" t="shared" si="3" ref="M3:M26">+L3*0.076</f>
        <v>2.28</v>
      </c>
      <c r="O3">
        <v>0</v>
      </c>
      <c r="P3" s="14">
        <f aca="true" t="shared" si="4" ref="P3:P26">+O3*0.167</f>
        <v>0</v>
      </c>
    </row>
    <row r="4" spans="1:16" ht="12.75">
      <c r="A4">
        <v>3</v>
      </c>
      <c r="B4">
        <v>5.1891</v>
      </c>
      <c r="C4">
        <v>400</v>
      </c>
      <c r="D4">
        <v>5.1958</v>
      </c>
      <c r="E4" s="8">
        <f t="shared" si="0"/>
        <v>16.75000000000093</v>
      </c>
      <c r="F4">
        <v>416</v>
      </c>
      <c r="G4" s="8">
        <f t="shared" si="1"/>
        <v>0.5304</v>
      </c>
      <c r="I4">
        <v>17</v>
      </c>
      <c r="J4" s="8">
        <f t="shared" si="2"/>
        <v>0.8330000000000001</v>
      </c>
      <c r="L4">
        <v>188</v>
      </c>
      <c r="M4" s="14">
        <f t="shared" si="3"/>
        <v>14.288</v>
      </c>
      <c r="O4">
        <v>1</v>
      </c>
      <c r="P4" s="14">
        <f t="shared" si="4"/>
        <v>0.167</v>
      </c>
    </row>
    <row r="5" spans="1:16" ht="12.75">
      <c r="A5">
        <v>4</v>
      </c>
      <c r="B5">
        <v>5.1744</v>
      </c>
      <c r="C5">
        <v>600</v>
      </c>
      <c r="D5">
        <v>5.1784</v>
      </c>
      <c r="E5" s="8">
        <f t="shared" si="0"/>
        <v>6.666666666665932</v>
      </c>
      <c r="F5">
        <v>364</v>
      </c>
      <c r="G5" s="8">
        <f t="shared" si="1"/>
        <v>0.3094</v>
      </c>
      <c r="I5">
        <v>8</v>
      </c>
      <c r="J5" s="8">
        <f t="shared" si="2"/>
        <v>0.392</v>
      </c>
      <c r="L5">
        <v>151</v>
      </c>
      <c r="M5" s="14">
        <f t="shared" si="3"/>
        <v>11.475999999999999</v>
      </c>
      <c r="O5">
        <v>1</v>
      </c>
      <c r="P5" s="14">
        <f t="shared" si="4"/>
        <v>0.167</v>
      </c>
    </row>
    <row r="6" spans="1:16" ht="12.75">
      <c r="A6">
        <v>5</v>
      </c>
      <c r="B6">
        <v>3.3275</v>
      </c>
      <c r="C6">
        <v>400</v>
      </c>
      <c r="D6">
        <v>3.3342</v>
      </c>
      <c r="E6" s="8">
        <f t="shared" si="0"/>
        <v>16.74999999999982</v>
      </c>
      <c r="F6">
        <v>260</v>
      </c>
      <c r="G6" s="8">
        <f t="shared" si="1"/>
        <v>0.33149999999999996</v>
      </c>
      <c r="I6">
        <v>11</v>
      </c>
      <c r="J6" s="8">
        <f t="shared" si="2"/>
        <v>0.539</v>
      </c>
      <c r="L6">
        <v>117</v>
      </c>
      <c r="M6" s="14">
        <f t="shared" si="3"/>
        <v>8.892</v>
      </c>
      <c r="O6">
        <v>8</v>
      </c>
      <c r="P6" s="14">
        <f t="shared" si="4"/>
        <v>1.336</v>
      </c>
    </row>
    <row r="7" spans="1:16" ht="12.75">
      <c r="A7">
        <v>6</v>
      </c>
      <c r="B7">
        <v>5.0008</v>
      </c>
      <c r="C7">
        <v>600</v>
      </c>
      <c r="D7">
        <v>5.0024</v>
      </c>
      <c r="E7" s="8">
        <f t="shared" si="0"/>
        <v>2.666666666666373</v>
      </c>
      <c r="F7">
        <v>353</v>
      </c>
      <c r="G7" s="8">
        <f t="shared" si="1"/>
        <v>0.30005</v>
      </c>
      <c r="I7">
        <v>11</v>
      </c>
      <c r="J7" s="8">
        <f t="shared" si="2"/>
        <v>0.539</v>
      </c>
      <c r="L7">
        <v>512</v>
      </c>
      <c r="M7" s="14">
        <f t="shared" si="3"/>
        <v>38.912</v>
      </c>
      <c r="O7">
        <v>0</v>
      </c>
      <c r="P7" s="14">
        <f t="shared" si="4"/>
        <v>0</v>
      </c>
    </row>
    <row r="8" spans="1:16" ht="12.75">
      <c r="A8">
        <v>7</v>
      </c>
      <c r="B8">
        <v>5.1748</v>
      </c>
      <c r="C8">
        <v>500</v>
      </c>
      <c r="D8">
        <v>5.1782</v>
      </c>
      <c r="E8" s="8">
        <f t="shared" si="0"/>
        <v>6.800000000000139</v>
      </c>
      <c r="F8">
        <v>278</v>
      </c>
      <c r="G8" s="8">
        <f t="shared" si="1"/>
        <v>0.28356</v>
      </c>
      <c r="I8">
        <v>6</v>
      </c>
      <c r="J8" s="8">
        <f t="shared" si="2"/>
        <v>0.29400000000000004</v>
      </c>
      <c r="L8">
        <v>680</v>
      </c>
      <c r="M8" s="14">
        <f t="shared" si="3"/>
        <v>51.68</v>
      </c>
      <c r="O8">
        <v>0</v>
      </c>
      <c r="P8" s="14">
        <f t="shared" si="4"/>
        <v>0</v>
      </c>
    </row>
    <row r="9" spans="1:16" ht="12.75">
      <c r="A9">
        <v>8</v>
      </c>
      <c r="B9">
        <v>3.3606</v>
      </c>
      <c r="C9">
        <v>330</v>
      </c>
      <c r="D9">
        <v>3.3624</v>
      </c>
      <c r="E9" s="8">
        <f t="shared" si="0"/>
        <v>5.454545454546199</v>
      </c>
      <c r="F9">
        <v>354</v>
      </c>
      <c r="G9" s="8">
        <f t="shared" si="1"/>
        <v>0.547090909090909</v>
      </c>
      <c r="I9">
        <v>11</v>
      </c>
      <c r="J9" s="8">
        <f t="shared" si="2"/>
        <v>0.539</v>
      </c>
      <c r="L9">
        <v>378</v>
      </c>
      <c r="M9" s="14">
        <f t="shared" si="3"/>
        <v>28.727999999999998</v>
      </c>
      <c r="O9">
        <v>3</v>
      </c>
      <c r="P9" s="14">
        <f t="shared" si="4"/>
        <v>0.501</v>
      </c>
    </row>
    <row r="10" spans="1:16" ht="12.75">
      <c r="A10">
        <v>9</v>
      </c>
      <c r="B10">
        <v>4.9086</v>
      </c>
      <c r="C10">
        <v>240</v>
      </c>
      <c r="D10">
        <v>4.9167</v>
      </c>
      <c r="E10" s="8">
        <f t="shared" si="0"/>
        <v>33.74999999999906</v>
      </c>
      <c r="F10">
        <v>582</v>
      </c>
      <c r="G10" s="8">
        <f t="shared" si="1"/>
        <v>1.23675</v>
      </c>
      <c r="I10">
        <v>66</v>
      </c>
      <c r="J10" s="8">
        <f t="shared" si="2"/>
        <v>3.234</v>
      </c>
      <c r="L10">
        <v>157</v>
      </c>
      <c r="M10" s="14">
        <f t="shared" si="3"/>
        <v>11.932</v>
      </c>
      <c r="O10">
        <v>36</v>
      </c>
      <c r="P10" s="14">
        <f t="shared" si="4"/>
        <v>6.0120000000000005</v>
      </c>
    </row>
    <row r="11" spans="1:16" ht="12.75">
      <c r="A11">
        <v>10</v>
      </c>
      <c r="B11">
        <v>5.0012</v>
      </c>
      <c r="C11">
        <v>250</v>
      </c>
      <c r="D11">
        <v>5.0074</v>
      </c>
      <c r="E11" s="8">
        <f t="shared" si="0"/>
        <v>24.799999999999045</v>
      </c>
      <c r="F11">
        <v>394</v>
      </c>
      <c r="G11" s="8">
        <f t="shared" si="1"/>
        <v>0.8037599999999999</v>
      </c>
      <c r="I11">
        <v>19</v>
      </c>
      <c r="J11" s="8">
        <f t="shared" si="2"/>
        <v>0.931</v>
      </c>
      <c r="L11">
        <v>88</v>
      </c>
      <c r="M11" s="14">
        <f t="shared" si="3"/>
        <v>6.688</v>
      </c>
      <c r="O11">
        <v>2</v>
      </c>
      <c r="P11" s="14">
        <f t="shared" si="4"/>
        <v>0.334</v>
      </c>
    </row>
    <row r="12" spans="1:16" ht="12.75">
      <c r="A12">
        <v>11</v>
      </c>
      <c r="B12">
        <v>5.0008</v>
      </c>
      <c r="C12">
        <v>700</v>
      </c>
      <c r="D12">
        <v>5.0034</v>
      </c>
      <c r="E12" s="8">
        <f t="shared" si="0"/>
        <v>3.71428571428594</v>
      </c>
      <c r="F12">
        <v>288</v>
      </c>
      <c r="G12" s="8">
        <f t="shared" si="1"/>
        <v>0.20982857142857142</v>
      </c>
      <c r="I12">
        <v>7</v>
      </c>
      <c r="J12" s="8">
        <f t="shared" si="2"/>
        <v>0.343</v>
      </c>
      <c r="L12">
        <v>55</v>
      </c>
      <c r="M12" s="14">
        <f t="shared" si="3"/>
        <v>4.18</v>
      </c>
      <c r="O12">
        <v>5</v>
      </c>
      <c r="P12" s="14">
        <f t="shared" si="4"/>
        <v>0.8350000000000001</v>
      </c>
    </row>
    <row r="13" spans="1:16" ht="12.75">
      <c r="A13">
        <v>12</v>
      </c>
      <c r="B13">
        <v>4.9097</v>
      </c>
      <c r="C13">
        <v>750</v>
      </c>
      <c r="D13">
        <v>4.912</v>
      </c>
      <c r="E13" s="8">
        <f t="shared" si="0"/>
        <v>3.066666666666625</v>
      </c>
      <c r="F13">
        <v>354</v>
      </c>
      <c r="G13" s="8">
        <f t="shared" si="1"/>
        <v>0.24071999999999996</v>
      </c>
      <c r="I13">
        <v>6</v>
      </c>
      <c r="J13" s="8">
        <f t="shared" si="2"/>
        <v>0.29400000000000004</v>
      </c>
      <c r="L13">
        <v>25</v>
      </c>
      <c r="M13" s="14">
        <f t="shared" si="3"/>
        <v>1.9</v>
      </c>
      <c r="O13">
        <v>3</v>
      </c>
      <c r="P13" s="14">
        <f t="shared" si="4"/>
        <v>0.501</v>
      </c>
    </row>
    <row r="14" spans="1:16" ht="12.75">
      <c r="A14">
        <v>13</v>
      </c>
      <c r="B14">
        <v>3.3096</v>
      </c>
      <c r="C14">
        <v>400</v>
      </c>
      <c r="D14">
        <v>3.3142</v>
      </c>
      <c r="E14" s="8">
        <f t="shared" si="0"/>
        <v>11.499999999999844</v>
      </c>
      <c r="F14">
        <v>596</v>
      </c>
      <c r="G14" s="8">
        <f t="shared" si="1"/>
        <v>0.7598999999999998</v>
      </c>
      <c r="I14">
        <v>26</v>
      </c>
      <c r="J14" s="8">
        <f t="shared" si="2"/>
        <v>1.274</v>
      </c>
      <c r="L14">
        <v>16</v>
      </c>
      <c r="M14" s="14">
        <f t="shared" si="3"/>
        <v>1.216</v>
      </c>
      <c r="O14">
        <v>2</v>
      </c>
      <c r="P14" s="14">
        <f t="shared" si="4"/>
        <v>0.334</v>
      </c>
    </row>
    <row r="15" spans="1:16" ht="12.75">
      <c r="A15">
        <v>14</v>
      </c>
      <c r="B15">
        <v>4.9842</v>
      </c>
      <c r="C15">
        <v>400</v>
      </c>
      <c r="D15">
        <v>4.9889</v>
      </c>
      <c r="E15" s="8">
        <f t="shared" si="0"/>
        <v>11.749999999999261</v>
      </c>
      <c r="F15">
        <v>532</v>
      </c>
      <c r="G15" s="8">
        <f t="shared" si="1"/>
        <v>0.6783</v>
      </c>
      <c r="I15">
        <v>50</v>
      </c>
      <c r="J15" s="8">
        <f t="shared" si="2"/>
        <v>2.45</v>
      </c>
      <c r="L15">
        <v>336</v>
      </c>
      <c r="M15" s="14">
        <f t="shared" si="3"/>
        <v>25.535999999999998</v>
      </c>
      <c r="O15">
        <v>3</v>
      </c>
      <c r="P15" s="14">
        <f t="shared" si="4"/>
        <v>0.501</v>
      </c>
    </row>
    <row r="16" spans="1:16" ht="12.75">
      <c r="A16">
        <v>15</v>
      </c>
      <c r="B16">
        <v>3.3164</v>
      </c>
      <c r="C16">
        <v>600</v>
      </c>
      <c r="D16">
        <v>3.3175</v>
      </c>
      <c r="E16" s="8">
        <f t="shared" si="0"/>
        <v>1.8333333333335016</v>
      </c>
      <c r="F16">
        <v>312</v>
      </c>
      <c r="G16" s="8">
        <f t="shared" si="1"/>
        <v>0.2652</v>
      </c>
      <c r="I16">
        <v>18</v>
      </c>
      <c r="J16" s="8">
        <f t="shared" si="2"/>
        <v>0.882</v>
      </c>
      <c r="L16">
        <v>590</v>
      </c>
      <c r="M16" s="14">
        <f t="shared" si="3"/>
        <v>44.839999999999996</v>
      </c>
      <c r="O16">
        <v>1</v>
      </c>
      <c r="P16" s="14">
        <f t="shared" si="4"/>
        <v>0.167</v>
      </c>
    </row>
    <row r="17" spans="1:16" ht="12.75">
      <c r="A17">
        <v>16</v>
      </c>
      <c r="B17">
        <v>5.1899</v>
      </c>
      <c r="C17">
        <v>300</v>
      </c>
      <c r="D17">
        <v>5.1953</v>
      </c>
      <c r="E17" s="8">
        <f t="shared" si="0"/>
        <v>17.9999999999995</v>
      </c>
      <c r="F17">
        <v>528</v>
      </c>
      <c r="G17" s="8">
        <f t="shared" si="1"/>
        <v>0.8976</v>
      </c>
      <c r="I17">
        <v>44</v>
      </c>
      <c r="J17" s="8">
        <f t="shared" si="2"/>
        <v>2.156</v>
      </c>
      <c r="L17">
        <v>273</v>
      </c>
      <c r="M17" s="14">
        <f t="shared" si="3"/>
        <v>20.748</v>
      </c>
      <c r="O17">
        <v>4</v>
      </c>
      <c r="P17" s="14">
        <f t="shared" si="4"/>
        <v>0.668</v>
      </c>
    </row>
    <row r="18" spans="1:16" ht="12.75">
      <c r="A18">
        <v>17</v>
      </c>
      <c r="B18">
        <v>5.1742</v>
      </c>
      <c r="C18">
        <v>320</v>
      </c>
      <c r="D18">
        <v>5.1773</v>
      </c>
      <c r="E18" s="8">
        <f t="shared" si="0"/>
        <v>9.687499999999627</v>
      </c>
      <c r="F18">
        <v>380</v>
      </c>
      <c r="G18" s="8">
        <f t="shared" si="1"/>
        <v>0.605625</v>
      </c>
      <c r="I18">
        <v>20</v>
      </c>
      <c r="J18" s="8">
        <f t="shared" si="2"/>
        <v>0.98</v>
      </c>
      <c r="L18">
        <v>151</v>
      </c>
      <c r="M18" s="14">
        <f t="shared" si="3"/>
        <v>11.475999999999999</v>
      </c>
      <c r="O18">
        <v>5</v>
      </c>
      <c r="P18" s="14">
        <f t="shared" si="4"/>
        <v>0.8350000000000001</v>
      </c>
    </row>
    <row r="19" spans="1:16" ht="12.75">
      <c r="A19">
        <v>18</v>
      </c>
      <c r="B19">
        <v>5.0017</v>
      </c>
      <c r="C19">
        <v>450</v>
      </c>
      <c r="D19">
        <v>5.007</v>
      </c>
      <c r="E19" s="8">
        <f t="shared" si="0"/>
        <v>11.777777777777962</v>
      </c>
      <c r="F19">
        <v>418</v>
      </c>
      <c r="G19" s="8">
        <f t="shared" si="1"/>
        <v>0.4737333333333333</v>
      </c>
      <c r="I19">
        <v>37</v>
      </c>
      <c r="J19" s="8">
        <f t="shared" si="2"/>
        <v>1.8130000000000002</v>
      </c>
      <c r="L19">
        <v>293</v>
      </c>
      <c r="M19" s="14">
        <f t="shared" si="3"/>
        <v>22.268</v>
      </c>
      <c r="O19">
        <v>2</v>
      </c>
      <c r="P19" s="14">
        <f t="shared" si="4"/>
        <v>0.334</v>
      </c>
    </row>
    <row r="20" spans="1:16" ht="12.75">
      <c r="A20">
        <v>19</v>
      </c>
      <c r="B20">
        <v>4.9823</v>
      </c>
      <c r="C20">
        <v>350</v>
      </c>
      <c r="D20">
        <v>4.9879</v>
      </c>
      <c r="E20" s="8">
        <f t="shared" si="0"/>
        <v>15.99999999999824</v>
      </c>
      <c r="F20">
        <v>506</v>
      </c>
      <c r="G20" s="8">
        <f t="shared" si="1"/>
        <v>0.7373142857142856</v>
      </c>
      <c r="I20">
        <v>31</v>
      </c>
      <c r="J20" s="8">
        <f t="shared" si="2"/>
        <v>1.5190000000000001</v>
      </c>
      <c r="L20">
        <v>83</v>
      </c>
      <c r="M20" s="14">
        <f t="shared" si="3"/>
        <v>6.308</v>
      </c>
      <c r="O20">
        <v>4</v>
      </c>
      <c r="P20" s="14">
        <f t="shared" si="4"/>
        <v>0.668</v>
      </c>
    </row>
    <row r="21" spans="1:16" ht="12.75">
      <c r="A21">
        <v>20</v>
      </c>
      <c r="B21">
        <v>5.1741</v>
      </c>
      <c r="C21">
        <v>460</v>
      </c>
      <c r="D21">
        <v>5.1792</v>
      </c>
      <c r="E21" s="8">
        <f t="shared" si="0"/>
        <v>11.086956521738392</v>
      </c>
      <c r="F21">
        <v>574</v>
      </c>
      <c r="G21" s="8">
        <f t="shared" si="1"/>
        <v>0.6363913043478261</v>
      </c>
      <c r="I21">
        <v>23</v>
      </c>
      <c r="J21" s="8">
        <f t="shared" si="2"/>
        <v>1.127</v>
      </c>
      <c r="L21">
        <v>151</v>
      </c>
      <c r="M21" s="14">
        <f t="shared" si="3"/>
        <v>11.475999999999999</v>
      </c>
      <c r="O21">
        <v>3</v>
      </c>
      <c r="P21" s="14">
        <f t="shared" si="4"/>
        <v>0.501</v>
      </c>
    </row>
    <row r="22" spans="1:16" ht="12.75">
      <c r="A22">
        <v>21</v>
      </c>
      <c r="B22">
        <v>4.9816</v>
      </c>
      <c r="C22">
        <v>600</v>
      </c>
      <c r="D22">
        <v>4.9826</v>
      </c>
      <c r="E22" s="8">
        <f t="shared" si="0"/>
        <v>1.666666666665743</v>
      </c>
      <c r="F22">
        <v>254</v>
      </c>
      <c r="G22" s="8">
        <f t="shared" si="1"/>
        <v>0.21589999999999998</v>
      </c>
      <c r="I22">
        <v>13</v>
      </c>
      <c r="J22" s="8">
        <f t="shared" si="2"/>
        <v>0.637</v>
      </c>
      <c r="L22">
        <v>21</v>
      </c>
      <c r="M22" s="14">
        <f t="shared" si="3"/>
        <v>1.5959999999999999</v>
      </c>
      <c r="O22">
        <v>0</v>
      </c>
      <c r="P22" s="14">
        <f t="shared" si="4"/>
        <v>0</v>
      </c>
    </row>
    <row r="23" spans="1:16" ht="12.75">
      <c r="A23">
        <v>22</v>
      </c>
      <c r="B23">
        <v>5</v>
      </c>
      <c r="C23">
        <v>500</v>
      </c>
      <c r="D23">
        <v>5.0038</v>
      </c>
      <c r="E23" s="8">
        <f t="shared" si="0"/>
        <v>7.600000000000051</v>
      </c>
      <c r="F23">
        <v>308</v>
      </c>
      <c r="G23" s="8">
        <f t="shared" si="1"/>
        <v>0.31416</v>
      </c>
      <c r="I23">
        <v>6</v>
      </c>
      <c r="J23" s="8">
        <f t="shared" si="2"/>
        <v>0.29400000000000004</v>
      </c>
      <c r="L23">
        <v>471</v>
      </c>
      <c r="M23" s="14">
        <f t="shared" si="3"/>
        <v>35.796</v>
      </c>
      <c r="O23">
        <v>1</v>
      </c>
      <c r="P23" s="14">
        <f t="shared" si="4"/>
        <v>0.167</v>
      </c>
    </row>
    <row r="24" spans="1:16" ht="12.75">
      <c r="A24">
        <v>23</v>
      </c>
      <c r="B24">
        <v>5.1885</v>
      </c>
      <c r="C24">
        <v>350</v>
      </c>
      <c r="D24">
        <v>5.1919</v>
      </c>
      <c r="E24" s="8">
        <f t="shared" si="0"/>
        <v>9.714285714285914</v>
      </c>
      <c r="F24">
        <v>464</v>
      </c>
      <c r="G24" s="8">
        <f t="shared" si="1"/>
        <v>0.6761142857142858</v>
      </c>
      <c r="I24">
        <v>21</v>
      </c>
      <c r="J24" s="8">
        <f t="shared" si="2"/>
        <v>1.0290000000000001</v>
      </c>
      <c r="L24">
        <v>92</v>
      </c>
      <c r="M24" s="14">
        <f t="shared" si="3"/>
        <v>6.992</v>
      </c>
      <c r="O24">
        <v>1</v>
      </c>
      <c r="P24" s="14">
        <f t="shared" si="4"/>
        <v>0.167</v>
      </c>
    </row>
    <row r="25" spans="1:16" ht="12.75">
      <c r="A25">
        <v>24</v>
      </c>
      <c r="B25">
        <v>4.9425</v>
      </c>
      <c r="C25">
        <v>500</v>
      </c>
      <c r="D25">
        <v>4.9455</v>
      </c>
      <c r="E25" s="8">
        <f t="shared" si="0"/>
        <v>6.000000000000227</v>
      </c>
      <c r="F25">
        <v>406</v>
      </c>
      <c r="G25" s="8">
        <f t="shared" si="1"/>
        <v>0.41412</v>
      </c>
      <c r="I25">
        <v>11</v>
      </c>
      <c r="J25" s="8">
        <f t="shared" si="2"/>
        <v>0.539</v>
      </c>
      <c r="L25">
        <v>123</v>
      </c>
      <c r="M25" s="14">
        <f t="shared" si="3"/>
        <v>9.347999999999999</v>
      </c>
      <c r="O25">
        <v>5</v>
      </c>
      <c r="P25" s="14">
        <f t="shared" si="4"/>
        <v>0.8350000000000001</v>
      </c>
    </row>
    <row r="26" spans="1:16" ht="12.75">
      <c r="A26">
        <v>25</v>
      </c>
      <c r="B26">
        <v>4.9096</v>
      </c>
      <c r="C26">
        <v>1000</v>
      </c>
      <c r="D26">
        <v>4.915</v>
      </c>
      <c r="E26" s="8">
        <f t="shared" si="0"/>
        <v>5.399999999999849</v>
      </c>
      <c r="F26">
        <v>282</v>
      </c>
      <c r="G26" s="8">
        <f t="shared" si="1"/>
        <v>0.14382</v>
      </c>
      <c r="I26">
        <v>103</v>
      </c>
      <c r="J26" s="8">
        <f t="shared" si="2"/>
        <v>5.047000000000001</v>
      </c>
      <c r="L26">
        <v>104</v>
      </c>
      <c r="M26" s="14">
        <f t="shared" si="3"/>
        <v>7.904</v>
      </c>
      <c r="O26">
        <v>2</v>
      </c>
      <c r="P26" s="14">
        <f t="shared" si="4"/>
        <v>0.334</v>
      </c>
    </row>
    <row r="29" spans="2:3" ht="12.75">
      <c r="B29" t="s">
        <v>104</v>
      </c>
      <c r="C29" t="s">
        <v>105</v>
      </c>
    </row>
    <row r="30" spans="2:5" ht="12.75">
      <c r="B30">
        <v>0</v>
      </c>
      <c r="C30">
        <v>0</v>
      </c>
      <c r="E30" t="s">
        <v>54</v>
      </c>
    </row>
    <row r="31" spans="2:3" ht="13.5" thickBot="1">
      <c r="B31">
        <v>1</v>
      </c>
      <c r="C31">
        <v>20</v>
      </c>
    </row>
    <row r="32" spans="2:6" ht="15">
      <c r="B32">
        <v>2</v>
      </c>
      <c r="C32">
        <v>38</v>
      </c>
      <c r="E32" s="38" t="s">
        <v>55</v>
      </c>
      <c r="F32" s="38"/>
    </row>
    <row r="33" spans="2:6" ht="12.75">
      <c r="B33">
        <v>5</v>
      </c>
      <c r="C33">
        <v>99</v>
      </c>
      <c r="E33" s="10" t="s">
        <v>56</v>
      </c>
      <c r="F33" s="10">
        <v>0.9999012402928608</v>
      </c>
    </row>
    <row r="34" spans="5:6" ht="12.75">
      <c r="E34" s="10" t="s">
        <v>57</v>
      </c>
      <c r="F34" s="10">
        <v>0.9998024903392013</v>
      </c>
    </row>
    <row r="35" spans="5:6" ht="12.75">
      <c r="E35" s="10" t="s">
        <v>58</v>
      </c>
      <c r="F35" s="10">
        <v>0.6664691570058681</v>
      </c>
    </row>
    <row r="36" spans="5:6" ht="12.75">
      <c r="E36" s="10" t="s">
        <v>59</v>
      </c>
      <c r="F36" s="10">
        <v>0.044442058998051176</v>
      </c>
    </row>
    <row r="37" spans="5:6" ht="13.5" thickBot="1">
      <c r="E37" s="11" t="s">
        <v>60</v>
      </c>
      <c r="F37" s="11">
        <v>4</v>
      </c>
    </row>
    <row r="39" ht="13.5" thickBot="1">
      <c r="E39" t="s">
        <v>61</v>
      </c>
    </row>
    <row r="40" spans="5:16" ht="15">
      <c r="E40" s="39"/>
      <c r="F40" s="39" t="s">
        <v>66</v>
      </c>
      <c r="G40" s="39" t="s">
        <v>67</v>
      </c>
      <c r="H40" s="39" t="s">
        <v>68</v>
      </c>
      <c r="I40" s="39" t="s">
        <v>69</v>
      </c>
      <c r="J40" s="39" t="s">
        <v>70</v>
      </c>
      <c r="N40" s="39" t="s">
        <v>68</v>
      </c>
      <c r="O40" s="39" t="s">
        <v>69</v>
      </c>
      <c r="P40" s="39" t="s">
        <v>70</v>
      </c>
    </row>
    <row r="41" spans="5:16" ht="12.75">
      <c r="E41" s="10" t="s">
        <v>62</v>
      </c>
      <c r="F41" s="10">
        <v>1</v>
      </c>
      <c r="G41" s="10">
        <v>29.99407471017604</v>
      </c>
      <c r="H41" s="10">
        <v>29.99407471017604</v>
      </c>
      <c r="I41" s="10">
        <v>15186.130434782597</v>
      </c>
      <c r="J41" s="10">
        <v>6.584305598493053E-05</v>
      </c>
      <c r="N41" s="10">
        <v>129.94907800894276</v>
      </c>
      <c r="O41" s="10">
        <v>10207.698113207543</v>
      </c>
      <c r="P41" s="10">
        <v>2.1375972202102757E-06</v>
      </c>
    </row>
    <row r="42" spans="5:16" ht="12.75">
      <c r="E42" s="10" t="s">
        <v>63</v>
      </c>
      <c r="F42" s="10">
        <v>3</v>
      </c>
      <c r="G42" s="10">
        <v>0.005925289823958785</v>
      </c>
      <c r="H42" s="10">
        <v>0.0019750966079862616</v>
      </c>
      <c r="I42" s="10"/>
      <c r="J42" s="10"/>
      <c r="N42" s="10">
        <v>0.012730497764310268</v>
      </c>
      <c r="O42" s="10"/>
      <c r="P42" s="10"/>
    </row>
    <row r="43" spans="5:16" ht="13.5" thickBot="1">
      <c r="E43" s="11" t="s">
        <v>64</v>
      </c>
      <c r="F43" s="11">
        <v>4</v>
      </c>
      <c r="G43" s="11">
        <v>30</v>
      </c>
      <c r="H43" s="11"/>
      <c r="I43" s="11"/>
      <c r="J43" s="11"/>
      <c r="N43" s="11"/>
      <c r="O43" s="11"/>
      <c r="P43" s="11"/>
    </row>
    <row r="44" ht="13.5" thickBot="1"/>
    <row r="45" spans="5:19" ht="15">
      <c r="E45" s="39"/>
      <c r="F45" s="39" t="s">
        <v>71</v>
      </c>
      <c r="G45" s="39" t="s">
        <v>59</v>
      </c>
      <c r="H45" s="39" t="s">
        <v>72</v>
      </c>
      <c r="I45" s="39" t="s">
        <v>73</v>
      </c>
      <c r="J45" s="39" t="s">
        <v>74</v>
      </c>
      <c r="K45" s="39" t="s">
        <v>75</v>
      </c>
      <c r="L45" s="39" t="s">
        <v>76</v>
      </c>
      <c r="M45" s="39" t="s">
        <v>77</v>
      </c>
      <c r="N45" s="39" t="s">
        <v>72</v>
      </c>
      <c r="O45" s="39" t="s">
        <v>73</v>
      </c>
      <c r="P45" s="39" t="s">
        <v>74</v>
      </c>
      <c r="Q45" s="39" t="s">
        <v>75</v>
      </c>
      <c r="R45" s="39" t="s">
        <v>76</v>
      </c>
      <c r="S45" s="39" t="s">
        <v>77</v>
      </c>
    </row>
    <row r="46" spans="5:19" ht="12.75">
      <c r="E46" s="10" t="s">
        <v>65</v>
      </c>
      <c r="F46" s="10">
        <v>0</v>
      </c>
      <c r="G46" s="10" t="e">
        <v>#N/A</v>
      </c>
      <c r="H46" s="10" t="e">
        <v>#N/A</v>
      </c>
      <c r="I46" s="10" t="e">
        <v>#N/A</v>
      </c>
      <c r="J46" s="10" t="e">
        <v>#N/A</v>
      </c>
      <c r="K46" s="10" t="e">
        <v>#N/A</v>
      </c>
      <c r="L46" s="10" t="e">
        <v>#N/A</v>
      </c>
      <c r="M46" s="10" t="e">
        <v>#N/A</v>
      </c>
      <c r="N46" s="10" t="e">
        <v>#N/A</v>
      </c>
      <c r="O46" s="10" t="e">
        <v>#N/A</v>
      </c>
      <c r="P46" s="10" t="e">
        <v>#N/A</v>
      </c>
      <c r="Q46" s="10" t="e">
        <v>#N/A</v>
      </c>
      <c r="R46" s="10" t="e">
        <v>#N/A</v>
      </c>
      <c r="S46" s="10" t="e">
        <v>#N/A</v>
      </c>
    </row>
    <row r="47" spans="5:19" ht="13.5" thickBot="1">
      <c r="E47" s="11" t="s">
        <v>78</v>
      </c>
      <c r="F47" s="11">
        <v>0.05075139544869042</v>
      </c>
      <c r="G47" s="11">
        <v>0.0004118361119203711</v>
      </c>
      <c r="H47" s="11">
        <v>123.23201870773113</v>
      </c>
      <c r="I47" s="11">
        <v>1.1781405762872858E-06</v>
      </c>
      <c r="J47" s="11">
        <v>0.04944074913609046</v>
      </c>
      <c r="K47" s="11">
        <v>0.05206204176129039</v>
      </c>
      <c r="L47" s="11">
        <v>0.04944074913609046</v>
      </c>
      <c r="M47" s="11">
        <v>0.05206204176129039</v>
      </c>
      <c r="N47" s="11">
        <v>101.03315353490433</v>
      </c>
      <c r="O47" s="11">
        <v>5.754558772218907E-08</v>
      </c>
      <c r="P47" s="11">
        <v>0.04765384910682062</v>
      </c>
      <c r="Q47" s="11">
        <v>0.05034696387126594</v>
      </c>
      <c r="R47" s="11">
        <v>0.04765384910682062</v>
      </c>
      <c r="S47" s="11">
        <v>0.05034696387126594</v>
      </c>
    </row>
    <row r="50" ht="12.75">
      <c r="K50" t="s">
        <v>54</v>
      </c>
    </row>
    <row r="51" spans="9:10" ht="13.5" thickBot="1">
      <c r="I51">
        <v>0</v>
      </c>
      <c r="J51">
        <v>0</v>
      </c>
    </row>
    <row r="52" spans="9:12" ht="15">
      <c r="I52">
        <v>10</v>
      </c>
      <c r="J52">
        <v>192</v>
      </c>
      <c r="K52" s="38" t="s">
        <v>55</v>
      </c>
      <c r="L52" s="38"/>
    </row>
    <row r="53" spans="9:12" ht="12.75">
      <c r="I53">
        <v>20</v>
      </c>
      <c r="J53">
        <v>317</v>
      </c>
      <c r="K53" s="10" t="s">
        <v>56</v>
      </c>
      <c r="L53" s="10">
        <v>0.9916327847943639</v>
      </c>
    </row>
    <row r="54" spans="9:12" ht="12.75">
      <c r="I54">
        <v>50</v>
      </c>
      <c r="J54">
        <v>612</v>
      </c>
      <c r="K54" s="10" t="s">
        <v>57</v>
      </c>
      <c r="L54" s="10">
        <v>0.9833355798790252</v>
      </c>
    </row>
    <row r="55" spans="11:12" ht="12.75">
      <c r="K55" s="10" t="s">
        <v>58</v>
      </c>
      <c r="L55" s="10">
        <v>0.6500022465456919</v>
      </c>
    </row>
    <row r="56" spans="11:12" ht="12.75">
      <c r="K56" s="10" t="s">
        <v>59</v>
      </c>
      <c r="L56" s="10">
        <v>4.082207750834694</v>
      </c>
    </row>
    <row r="57" spans="11:12" ht="13.5" thickBot="1">
      <c r="K57" s="11" t="s">
        <v>60</v>
      </c>
      <c r="L57" s="11">
        <v>4</v>
      </c>
    </row>
    <row r="59" ht="13.5" thickBot="1">
      <c r="K59" t="s">
        <v>61</v>
      </c>
    </row>
    <row r="60" spans="11:23" ht="15">
      <c r="K60" s="39"/>
      <c r="L60" s="39" t="s">
        <v>66</v>
      </c>
      <c r="M60" s="39" t="s">
        <v>67</v>
      </c>
      <c r="N60" s="39" t="s">
        <v>68</v>
      </c>
      <c r="O60" s="39" t="s">
        <v>69</v>
      </c>
      <c r="P60" s="39" t="s">
        <v>70</v>
      </c>
      <c r="T60" s="39" t="s">
        <v>67</v>
      </c>
      <c r="U60" s="39" t="s">
        <v>68</v>
      </c>
      <c r="V60" s="39" t="s">
        <v>69</v>
      </c>
      <c r="W60" s="39" t="s">
        <v>70</v>
      </c>
    </row>
    <row r="61" spans="11:23" ht="12.75">
      <c r="K61" s="10" t="s">
        <v>62</v>
      </c>
      <c r="L61" s="10">
        <v>1</v>
      </c>
      <c r="M61" s="10">
        <v>2950.0067396370755</v>
      </c>
      <c r="N61" s="10">
        <v>2950.0067396370755</v>
      </c>
      <c r="O61" s="10">
        <v>177.02426596434742</v>
      </c>
      <c r="P61" s="10">
        <v>0.005601523472498698</v>
      </c>
      <c r="T61" s="10">
        <v>529.1785903550609</v>
      </c>
      <c r="U61" s="10">
        <v>529.1785903550609</v>
      </c>
      <c r="V61" s="10">
        <v>3221.161290322581</v>
      </c>
      <c r="W61" s="10">
        <v>5.770693467209547E-07</v>
      </c>
    </row>
    <row r="62" spans="11:23" ht="12.75">
      <c r="K62" s="10" t="s">
        <v>63</v>
      </c>
      <c r="L62" s="10">
        <v>3</v>
      </c>
      <c r="M62" s="10">
        <v>49.99326036292457</v>
      </c>
      <c r="N62" s="10">
        <v>16.664420120974857</v>
      </c>
      <c r="O62" s="10"/>
      <c r="P62" s="10"/>
      <c r="T62" s="10">
        <v>0.8214096449390567</v>
      </c>
      <c r="U62" s="10">
        <v>0.16428192898781133</v>
      </c>
      <c r="V62" s="10"/>
      <c r="W62" s="10"/>
    </row>
    <row r="63" spans="11:23" ht="13.5" thickBot="1">
      <c r="K63" s="11" t="s">
        <v>64</v>
      </c>
      <c r="L63" s="11">
        <v>4</v>
      </c>
      <c r="M63" s="11">
        <v>3000</v>
      </c>
      <c r="N63" s="11"/>
      <c r="O63" s="11"/>
      <c r="P63" s="11"/>
      <c r="T63" s="11">
        <v>530</v>
      </c>
      <c r="U63" s="11"/>
      <c r="V63" s="11"/>
      <c r="W63" s="11"/>
    </row>
    <row r="64" ht="13.5" thickBot="1"/>
    <row r="65" spans="11:26" ht="15">
      <c r="K65" s="39"/>
      <c r="L65" s="39" t="s">
        <v>71</v>
      </c>
      <c r="M65" s="39" t="s">
        <v>59</v>
      </c>
      <c r="N65" s="39" t="s">
        <v>72</v>
      </c>
      <c r="O65" s="39" t="s">
        <v>73</v>
      </c>
      <c r="P65" s="39" t="s">
        <v>74</v>
      </c>
      <c r="Q65" s="39" t="s">
        <v>75</v>
      </c>
      <c r="R65" s="39" t="s">
        <v>76</v>
      </c>
      <c r="S65" s="39" t="s">
        <v>77</v>
      </c>
      <c r="T65" s="39" t="s">
        <v>59</v>
      </c>
      <c r="U65" s="39" t="s">
        <v>72</v>
      </c>
      <c r="V65" s="39" t="s">
        <v>73</v>
      </c>
      <c r="W65" s="39" t="s">
        <v>74</v>
      </c>
      <c r="X65" s="39" t="s">
        <v>75</v>
      </c>
      <c r="Y65" s="39" t="s">
        <v>76</v>
      </c>
      <c r="Z65" s="39" t="s">
        <v>77</v>
      </c>
    </row>
    <row r="66" spans="11:26" ht="12.75">
      <c r="K66" s="10" t="s">
        <v>65</v>
      </c>
      <c r="L66" s="10">
        <v>0</v>
      </c>
      <c r="M66" s="10" t="e">
        <v>#N/A</v>
      </c>
      <c r="N66" s="10" t="e">
        <v>#N/A</v>
      </c>
      <c r="O66" s="10" t="e">
        <v>#N/A</v>
      </c>
      <c r="P66" s="10" t="e">
        <v>#N/A</v>
      </c>
      <c r="Q66" s="10" t="e">
        <v>#N/A</v>
      </c>
      <c r="R66" s="10" t="e">
        <v>#N/A</v>
      </c>
      <c r="S66" s="10" t="e">
        <v>#N/A</v>
      </c>
      <c r="T66" s="10" t="e">
        <v>#N/A</v>
      </c>
      <c r="U66" s="10" t="e">
        <v>#N/A</v>
      </c>
      <c r="V66" s="10" t="e">
        <v>#N/A</v>
      </c>
      <c r="W66" s="10" t="e">
        <v>#N/A</v>
      </c>
      <c r="X66" s="10" t="e">
        <v>#N/A</v>
      </c>
      <c r="Y66" s="10" t="e">
        <v>#N/A</v>
      </c>
      <c r="Z66" s="10" t="e">
        <v>#N/A</v>
      </c>
    </row>
    <row r="67" spans="11:26" ht="13.5" thickBot="1">
      <c r="K67" s="11" t="s">
        <v>78</v>
      </c>
      <c r="L67" s="11">
        <v>0.07591370920321862</v>
      </c>
      <c r="M67" s="11">
        <v>0.005705632703495185</v>
      </c>
      <c r="N67" s="11">
        <v>13.305046635181233</v>
      </c>
      <c r="O67" s="11">
        <v>0.0009176127517460846</v>
      </c>
      <c r="P67" s="11">
        <v>0.05775583948893863</v>
      </c>
      <c r="Q67" s="11">
        <v>0.09407157891749861</v>
      </c>
      <c r="R67" s="11">
        <v>0.05775583948893863</v>
      </c>
      <c r="S67" s="11">
        <v>0.09407157891749861</v>
      </c>
      <c r="T67" s="11">
        <v>0.0029505905473397047</v>
      </c>
      <c r="U67" s="11">
        <v>56.755275440460856</v>
      </c>
      <c r="V67" s="11">
        <v>3.212396983232633E-08</v>
      </c>
      <c r="W67" s="11">
        <v>0.15987684476366337</v>
      </c>
      <c r="X67" s="11">
        <v>0.17504631368890683</v>
      </c>
      <c r="Y67" s="11">
        <v>0.15987684476366337</v>
      </c>
      <c r="Z67" s="11">
        <v>0.17504631368890683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s="30" t="s">
        <v>0</v>
      </c>
      <c r="B1" s="30" t="s">
        <v>94</v>
      </c>
      <c r="C1" s="30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0" t="s">
        <v>10</v>
      </c>
      <c r="K1" s="30" t="s">
        <v>11</v>
      </c>
      <c r="L1" s="30" t="s">
        <v>12</v>
      </c>
      <c r="M1" s="30" t="s">
        <v>13</v>
      </c>
      <c r="N1" s="30" t="s">
        <v>14</v>
      </c>
      <c r="O1" s="30" t="s">
        <v>87</v>
      </c>
    </row>
    <row r="2" spans="1:15" ht="12.75">
      <c r="A2">
        <v>1</v>
      </c>
      <c r="B2" s="29">
        <v>40288</v>
      </c>
      <c r="C2" s="35">
        <v>11.7</v>
      </c>
      <c r="D2" s="36">
        <v>469.7</v>
      </c>
      <c r="E2" s="37">
        <v>9.41</v>
      </c>
      <c r="F2" s="36">
        <v>86.2</v>
      </c>
      <c r="G2" s="36">
        <v>100</v>
      </c>
      <c r="H2" s="37">
        <v>7.44</v>
      </c>
      <c r="I2" s="35">
        <v>2.9999999999999867</v>
      </c>
      <c r="J2" s="37">
        <v>0.02636917142857143</v>
      </c>
      <c r="K2" s="37">
        <v>0.5975499999999998</v>
      </c>
      <c r="L2" s="35">
        <v>19.15945</v>
      </c>
      <c r="M2" s="35">
        <v>0</v>
      </c>
      <c r="N2" s="36">
        <f>+(L2+M2)/K2</f>
        <v>32.06334197975066</v>
      </c>
      <c r="O2" s="36">
        <v>120</v>
      </c>
    </row>
    <row r="3" spans="1:15" ht="12.75">
      <c r="A3">
        <v>2</v>
      </c>
      <c r="B3" s="29">
        <v>40288</v>
      </c>
      <c r="C3" s="35">
        <v>11.6</v>
      </c>
      <c r="D3" s="36">
        <v>475.1</v>
      </c>
      <c r="E3" s="37">
        <v>8.4</v>
      </c>
      <c r="F3" s="36">
        <v>77.1</v>
      </c>
      <c r="G3" s="36">
        <v>33</v>
      </c>
      <c r="H3" s="37">
        <v>7.58</v>
      </c>
      <c r="I3" s="35">
        <v>1.5714285714287155</v>
      </c>
      <c r="J3" s="37">
        <v>0.027777485714285715</v>
      </c>
      <c r="K3" s="37">
        <v>0.5975499999999998</v>
      </c>
      <c r="L3" s="35">
        <v>27.480525</v>
      </c>
      <c r="M3" s="35">
        <v>0</v>
      </c>
      <c r="N3" s="36">
        <f aca="true" t="shared" si="0" ref="N3:N26">+(L3+M3)/K3</f>
        <v>45.98866203664967</v>
      </c>
      <c r="O3" s="36">
        <v>120</v>
      </c>
    </row>
    <row r="4" spans="1:15" ht="12.75">
      <c r="A4">
        <v>3</v>
      </c>
      <c r="B4" s="29">
        <v>40288</v>
      </c>
      <c r="C4" s="35">
        <v>12.7</v>
      </c>
      <c r="D4" s="36">
        <v>686</v>
      </c>
      <c r="E4" s="37">
        <v>6.55</v>
      </c>
      <c r="F4" s="36">
        <v>61.6</v>
      </c>
      <c r="G4" s="36">
        <v>66</v>
      </c>
      <c r="H4" s="37">
        <v>7.54</v>
      </c>
      <c r="I4" s="35">
        <v>2.4285714285721127</v>
      </c>
      <c r="J4" s="37">
        <v>0.03341074285714285</v>
      </c>
      <c r="K4" s="37">
        <v>0.747625</v>
      </c>
      <c r="L4" s="35">
        <v>45.661025</v>
      </c>
      <c r="M4" s="35">
        <v>0</v>
      </c>
      <c r="N4" s="36">
        <f t="shared" si="0"/>
        <v>61.07477010533356</v>
      </c>
      <c r="O4" s="36">
        <v>120</v>
      </c>
    </row>
    <row r="5" spans="1:15" ht="12.75">
      <c r="A5">
        <v>4</v>
      </c>
      <c r="B5" s="29">
        <v>40288</v>
      </c>
      <c r="C5" s="35">
        <v>17.7</v>
      </c>
      <c r="D5" s="36">
        <v>340</v>
      </c>
      <c r="E5" s="37">
        <v>9.4</v>
      </c>
      <c r="F5" s="36">
        <v>98.6</v>
      </c>
      <c r="G5" s="36">
        <v>33</v>
      </c>
      <c r="H5" s="37">
        <v>7.87</v>
      </c>
      <c r="I5" s="35">
        <v>0.600000000000378</v>
      </c>
      <c r="J5" s="37">
        <v>0.16633142</v>
      </c>
      <c r="K5" s="37">
        <v>0.4474749999999999</v>
      </c>
      <c r="L5" s="35">
        <v>1.9579</v>
      </c>
      <c r="M5" s="35">
        <v>0</v>
      </c>
      <c r="N5" s="36">
        <f t="shared" si="0"/>
        <v>4.375439968713337</v>
      </c>
      <c r="O5" s="36">
        <v>120</v>
      </c>
    </row>
    <row r="6" spans="1:15" ht="12.75">
      <c r="A6">
        <v>5</v>
      </c>
      <c r="B6" s="29">
        <v>40288</v>
      </c>
      <c r="C6" s="35">
        <v>22.9</v>
      </c>
      <c r="D6" s="36">
        <v>418.1</v>
      </c>
      <c r="E6" s="37">
        <v>9.47</v>
      </c>
      <c r="F6" s="36">
        <v>110.3</v>
      </c>
      <c r="G6" s="36">
        <v>0</v>
      </c>
      <c r="H6" s="37">
        <v>7.82</v>
      </c>
      <c r="I6" s="35">
        <v>32.999999999998586</v>
      </c>
      <c r="J6" s="37">
        <v>1.073183</v>
      </c>
      <c r="K6" s="37">
        <v>0.9477250000000002</v>
      </c>
      <c r="L6" s="35">
        <v>2.5872249999999997</v>
      </c>
      <c r="M6" s="35">
        <v>2.48835</v>
      </c>
      <c r="N6" s="36">
        <f t="shared" si="0"/>
        <v>5.35553562478567</v>
      </c>
      <c r="O6" s="36">
        <v>18</v>
      </c>
    </row>
    <row r="7" spans="1:15" ht="12.75">
      <c r="A7">
        <v>6</v>
      </c>
      <c r="B7" s="29">
        <v>40288</v>
      </c>
      <c r="C7" s="35">
        <v>15.7</v>
      </c>
      <c r="D7" s="36">
        <v>508</v>
      </c>
      <c r="E7" s="37">
        <v>9.59</v>
      </c>
      <c r="F7" s="36">
        <v>96.5</v>
      </c>
      <c r="G7" s="36">
        <v>166</v>
      </c>
      <c r="H7" s="37">
        <v>7.77</v>
      </c>
      <c r="I7" s="35">
        <v>2.1428571428559553</v>
      </c>
      <c r="J7" s="37">
        <v>0.06298534285714287</v>
      </c>
      <c r="K7" s="37">
        <v>0.647575</v>
      </c>
      <c r="L7" s="35">
        <v>18.809825</v>
      </c>
      <c r="M7" s="35">
        <v>0</v>
      </c>
      <c r="N7" s="36">
        <f t="shared" si="0"/>
        <v>29.046558313708836</v>
      </c>
      <c r="O7" s="36">
        <v>120</v>
      </c>
    </row>
    <row r="8" spans="1:15" ht="12.75">
      <c r="A8">
        <v>7</v>
      </c>
      <c r="B8" s="29">
        <v>40288</v>
      </c>
      <c r="C8" s="35">
        <v>16.8</v>
      </c>
      <c r="D8" s="36">
        <v>1290</v>
      </c>
      <c r="E8" s="37">
        <v>4.05</v>
      </c>
      <c r="F8" s="36">
        <v>41.6</v>
      </c>
      <c r="G8" s="36">
        <v>0</v>
      </c>
      <c r="H8" s="37">
        <v>7.3</v>
      </c>
      <c r="I8" s="35">
        <v>5.2000000000003155</v>
      </c>
      <c r="J8" s="37">
        <v>0.03297356</v>
      </c>
      <c r="K8" s="37">
        <v>0.547525</v>
      </c>
      <c r="L8" s="35">
        <v>51.4648</v>
      </c>
      <c r="M8" s="35">
        <v>0</v>
      </c>
      <c r="N8" s="36">
        <f t="shared" si="0"/>
        <v>93.99534267841649</v>
      </c>
      <c r="O8" s="36">
        <v>56</v>
      </c>
    </row>
    <row r="9" spans="1:15" ht="12.75">
      <c r="A9">
        <v>8</v>
      </c>
      <c r="B9" s="29">
        <v>40288</v>
      </c>
      <c r="C9" s="35">
        <v>20.7</v>
      </c>
      <c r="D9" s="36">
        <v>274.3</v>
      </c>
      <c r="E9" s="37">
        <v>9.42</v>
      </c>
      <c r="F9" s="36">
        <v>105.1</v>
      </c>
      <c r="G9" s="36">
        <v>0</v>
      </c>
      <c r="H9" s="37">
        <v>7.9</v>
      </c>
      <c r="I9" s="35">
        <v>2.9999999999996696</v>
      </c>
      <c r="J9" s="37">
        <v>0.3018645333333333</v>
      </c>
      <c r="K9" s="37">
        <v>0.4975</v>
      </c>
      <c r="L9" s="35">
        <v>18.7399</v>
      </c>
      <c r="M9" s="35">
        <v>1.11</v>
      </c>
      <c r="N9" s="36">
        <f t="shared" si="0"/>
        <v>39.899296482412055</v>
      </c>
      <c r="O9" s="36">
        <v>120</v>
      </c>
    </row>
    <row r="10" spans="1:15" ht="12.75">
      <c r="A10">
        <v>9</v>
      </c>
      <c r="B10" s="29">
        <v>40288</v>
      </c>
      <c r="C10" s="35">
        <v>20.3</v>
      </c>
      <c r="D10" s="36">
        <v>983</v>
      </c>
      <c r="E10" s="37">
        <v>9.73</v>
      </c>
      <c r="F10" s="36">
        <v>107.7</v>
      </c>
      <c r="G10" s="36">
        <v>100</v>
      </c>
      <c r="H10" s="37">
        <v>7.41</v>
      </c>
      <c r="I10" s="35">
        <v>31.60000000000096</v>
      </c>
      <c r="J10" s="37">
        <v>2.5013942399999998</v>
      </c>
      <c r="K10" s="37">
        <v>4.649575</v>
      </c>
      <c r="L10" s="35">
        <v>5.244375</v>
      </c>
      <c r="M10" s="35">
        <v>0.037949999999999984</v>
      </c>
      <c r="N10" s="36">
        <f t="shared" si="0"/>
        <v>1.1360877069409572</v>
      </c>
      <c r="O10" s="36">
        <v>15</v>
      </c>
    </row>
    <row r="11" spans="1:15" ht="12.75">
      <c r="A11">
        <v>10</v>
      </c>
      <c r="B11" s="29">
        <v>40288</v>
      </c>
      <c r="C11" s="35">
        <v>17.9</v>
      </c>
      <c r="D11" s="36">
        <v>2023</v>
      </c>
      <c r="E11" s="37">
        <v>9.34</v>
      </c>
      <c r="F11" s="36">
        <v>98.7</v>
      </c>
      <c r="G11" s="36">
        <v>0</v>
      </c>
      <c r="H11" s="37">
        <v>7.53</v>
      </c>
      <c r="I11" s="35">
        <v>24.85714285714329</v>
      </c>
      <c r="J11" s="37">
        <v>0.45833285714285704</v>
      </c>
      <c r="K11" s="37">
        <v>0.6976</v>
      </c>
      <c r="L11" s="35">
        <v>3.77595</v>
      </c>
      <c r="M11" s="35">
        <v>1.5694500000000002</v>
      </c>
      <c r="N11" s="36">
        <f t="shared" si="0"/>
        <v>7.662557339449541</v>
      </c>
      <c r="O11" s="36">
        <v>29</v>
      </c>
    </row>
    <row r="12" spans="1:15" ht="12.75">
      <c r="A12">
        <v>11</v>
      </c>
      <c r="B12" s="29">
        <v>40288</v>
      </c>
      <c r="C12" s="35">
        <v>18.1</v>
      </c>
      <c r="D12" s="36">
        <v>286.1</v>
      </c>
      <c r="E12" s="37">
        <v>9</v>
      </c>
      <c r="F12" s="36">
        <v>95.4</v>
      </c>
      <c r="G12" s="36">
        <v>0</v>
      </c>
      <c r="H12" s="37">
        <v>7.77</v>
      </c>
      <c r="I12" s="35">
        <v>3.250000000000197</v>
      </c>
      <c r="J12" s="37">
        <v>0.27199257499999996</v>
      </c>
      <c r="K12" s="37">
        <v>0.4474749999999999</v>
      </c>
      <c r="L12" s="35">
        <v>0.5594</v>
      </c>
      <c r="M12" s="35">
        <v>0</v>
      </c>
      <c r="N12" s="36">
        <f t="shared" si="0"/>
        <v>1.2501257053466677</v>
      </c>
      <c r="O12" s="36">
        <v>120</v>
      </c>
    </row>
    <row r="13" spans="1:15" ht="12.75">
      <c r="A13">
        <v>12</v>
      </c>
      <c r="B13" s="29">
        <v>40288</v>
      </c>
      <c r="C13" s="35">
        <v>19.3</v>
      </c>
      <c r="D13" s="36">
        <v>254.6</v>
      </c>
      <c r="E13" s="37">
        <v>9.75</v>
      </c>
      <c r="F13" s="36">
        <v>106.1</v>
      </c>
      <c r="G13" s="36">
        <v>0</v>
      </c>
      <c r="H13" s="37">
        <v>7.93</v>
      </c>
      <c r="I13" s="35">
        <v>1.2500000000004174</v>
      </c>
      <c r="J13" s="37">
        <v>0.380432775</v>
      </c>
      <c r="K13" s="37">
        <v>0.4975</v>
      </c>
      <c r="L13" s="35">
        <v>0.069925</v>
      </c>
      <c r="M13" s="35">
        <v>2.48835</v>
      </c>
      <c r="N13" s="36">
        <f t="shared" si="0"/>
        <v>5.142261306532664</v>
      </c>
      <c r="O13" s="36">
        <v>120</v>
      </c>
    </row>
    <row r="14" spans="1:15" ht="12.75">
      <c r="A14">
        <v>13</v>
      </c>
      <c r="B14" s="29">
        <v>40288</v>
      </c>
      <c r="C14" s="35">
        <v>19</v>
      </c>
      <c r="D14" s="36">
        <v>8.41</v>
      </c>
      <c r="E14" s="37">
        <v>7.9</v>
      </c>
      <c r="F14" s="36">
        <v>85.4</v>
      </c>
      <c r="G14" s="36">
        <v>0</v>
      </c>
      <c r="H14" s="37">
        <v>7.63</v>
      </c>
      <c r="I14" s="35">
        <v>6.999999999999673</v>
      </c>
      <c r="J14" s="37">
        <v>0.60869244</v>
      </c>
      <c r="K14" s="37">
        <v>1.2979</v>
      </c>
      <c r="L14" s="35">
        <v>1.9579</v>
      </c>
      <c r="M14" s="35">
        <v>0</v>
      </c>
      <c r="N14" s="36">
        <f t="shared" si="0"/>
        <v>1.508513752985592</v>
      </c>
      <c r="O14" s="36">
        <v>30</v>
      </c>
    </row>
    <row r="15" spans="1:15" ht="12.75">
      <c r="A15">
        <v>14</v>
      </c>
      <c r="B15" s="29">
        <v>40288</v>
      </c>
      <c r="C15" s="35">
        <v>16.1</v>
      </c>
      <c r="D15" s="36">
        <v>802</v>
      </c>
      <c r="E15" s="37">
        <v>9.54</v>
      </c>
      <c r="F15" s="36">
        <v>96.7</v>
      </c>
      <c r="G15" s="36">
        <v>0</v>
      </c>
      <c r="H15" s="37">
        <v>7.78</v>
      </c>
      <c r="I15" s="35">
        <v>7.400000000000517</v>
      </c>
      <c r="J15" s="37">
        <v>0.45490452</v>
      </c>
      <c r="K15" s="37">
        <v>1.79815</v>
      </c>
      <c r="L15" s="35">
        <v>10.558675</v>
      </c>
      <c r="M15" s="35">
        <v>0.037949999999999984</v>
      </c>
      <c r="N15" s="36">
        <f t="shared" si="0"/>
        <v>5.89307065595195</v>
      </c>
      <c r="O15" s="36">
        <v>41</v>
      </c>
    </row>
    <row r="16" spans="1:15" ht="12.75">
      <c r="A16">
        <v>15</v>
      </c>
      <c r="B16" s="29">
        <v>40288</v>
      </c>
      <c r="C16" s="35">
        <v>11.8</v>
      </c>
      <c r="D16" s="36">
        <v>756</v>
      </c>
      <c r="E16" s="37">
        <v>9.4</v>
      </c>
      <c r="F16" s="36">
        <v>86.9</v>
      </c>
      <c r="G16" s="36">
        <v>66</v>
      </c>
      <c r="H16" s="37">
        <v>7.69</v>
      </c>
      <c r="I16" s="35">
        <v>1.8571428571429698</v>
      </c>
      <c r="J16" s="37">
        <v>0.15030082857142857</v>
      </c>
      <c r="K16" s="37">
        <v>0.647575</v>
      </c>
      <c r="L16" s="35">
        <v>13.00605</v>
      </c>
      <c r="M16" s="35">
        <v>0</v>
      </c>
      <c r="N16" s="36">
        <f t="shared" si="0"/>
        <v>20.08423734702544</v>
      </c>
      <c r="O16" s="36">
        <v>120</v>
      </c>
    </row>
    <row r="17" spans="1:15" ht="12.75">
      <c r="A17">
        <v>16</v>
      </c>
      <c r="B17" s="29">
        <v>40288</v>
      </c>
      <c r="C17" s="35">
        <v>17.5</v>
      </c>
      <c r="D17" s="36">
        <v>745</v>
      </c>
      <c r="E17" s="37">
        <v>8.04</v>
      </c>
      <c r="F17" s="36">
        <v>86.2</v>
      </c>
      <c r="G17" s="36">
        <v>0</v>
      </c>
      <c r="H17" s="37">
        <v>7.9</v>
      </c>
      <c r="I17" s="35">
        <v>7.199999999999207</v>
      </c>
      <c r="J17" s="37">
        <v>0.49236568</v>
      </c>
      <c r="K17" s="37">
        <v>1.0978</v>
      </c>
      <c r="L17" s="35">
        <v>6.0135499999999995</v>
      </c>
      <c r="M17" s="35">
        <v>0</v>
      </c>
      <c r="N17" s="36">
        <f t="shared" si="0"/>
        <v>5.477819274913462</v>
      </c>
      <c r="O17" s="36">
        <v>50</v>
      </c>
    </row>
    <row r="18" spans="1:15" ht="12.75">
      <c r="A18">
        <v>17</v>
      </c>
      <c r="B18" s="29">
        <v>40288</v>
      </c>
      <c r="C18" s="35">
        <v>18.4</v>
      </c>
      <c r="D18" s="36">
        <v>332.1</v>
      </c>
      <c r="E18" s="37">
        <v>15.76</v>
      </c>
      <c r="F18" s="36">
        <v>167.8</v>
      </c>
      <c r="G18" s="36">
        <v>0</v>
      </c>
      <c r="H18" s="37">
        <v>8.49</v>
      </c>
      <c r="I18" s="35">
        <v>0.7500000000004725</v>
      </c>
      <c r="J18" s="37">
        <v>0.17341057499999998</v>
      </c>
      <c r="K18" s="37">
        <v>0.547525</v>
      </c>
      <c r="L18" s="35">
        <v>0.13985</v>
      </c>
      <c r="M18" s="35">
        <v>0</v>
      </c>
      <c r="N18" s="36">
        <f t="shared" si="0"/>
        <v>0.2554221268435231</v>
      </c>
      <c r="O18" s="36">
        <v>120</v>
      </c>
    </row>
    <row r="19" spans="1:15" ht="12.75">
      <c r="A19">
        <v>18</v>
      </c>
      <c r="B19" s="29">
        <v>40288</v>
      </c>
      <c r="C19" s="35">
        <v>15.4</v>
      </c>
      <c r="D19" s="36">
        <v>915</v>
      </c>
      <c r="E19" s="37">
        <v>8.3</v>
      </c>
      <c r="F19" s="36">
        <v>82.7</v>
      </c>
      <c r="G19" s="36">
        <v>100</v>
      </c>
      <c r="H19" s="37">
        <v>7.91</v>
      </c>
      <c r="I19" s="35">
        <v>4.400000000000404</v>
      </c>
      <c r="J19" s="37">
        <v>0.23999575999999997</v>
      </c>
      <c r="K19" s="37">
        <v>1.7481250000000002</v>
      </c>
      <c r="L19" s="35">
        <v>8.880475</v>
      </c>
      <c r="M19" s="35">
        <v>0</v>
      </c>
      <c r="N19" s="36">
        <f t="shared" si="0"/>
        <v>5.08</v>
      </c>
      <c r="O19" s="36">
        <v>68</v>
      </c>
    </row>
    <row r="20" spans="1:15" ht="12.75">
      <c r="A20">
        <v>19</v>
      </c>
      <c r="B20" s="29">
        <v>40288</v>
      </c>
      <c r="C20" s="35">
        <v>17.4</v>
      </c>
      <c r="D20" s="36">
        <v>561</v>
      </c>
      <c r="E20" s="37">
        <v>11.18</v>
      </c>
      <c r="F20" s="36">
        <v>116.8</v>
      </c>
      <c r="G20" s="36">
        <v>66</v>
      </c>
      <c r="H20" s="37">
        <v>7.67</v>
      </c>
      <c r="I20" s="35">
        <v>17.75000000000082</v>
      </c>
      <c r="J20" s="37">
        <v>4.476469499999999</v>
      </c>
      <c r="K20" s="37">
        <v>0.79765</v>
      </c>
      <c r="L20" s="35">
        <v>12.5865</v>
      </c>
      <c r="M20" s="35">
        <v>0.34425</v>
      </c>
      <c r="N20" s="36">
        <f t="shared" si="0"/>
        <v>16.21105748135147</v>
      </c>
      <c r="O20" s="36">
        <v>25</v>
      </c>
    </row>
    <row r="21" spans="1:15" ht="12.75">
      <c r="A21">
        <v>20</v>
      </c>
      <c r="B21" s="29">
        <v>40288</v>
      </c>
      <c r="C21" s="35">
        <v>18.3</v>
      </c>
      <c r="D21" s="36">
        <v>393.4</v>
      </c>
      <c r="E21" s="37">
        <v>8.94</v>
      </c>
      <c r="F21" s="36">
        <v>96.1</v>
      </c>
      <c r="G21" s="36">
        <v>0</v>
      </c>
      <c r="H21" s="37">
        <v>7.79</v>
      </c>
      <c r="I21" s="35">
        <v>3.00000000000041</v>
      </c>
      <c r="J21" s="37">
        <v>0.25585959999999996</v>
      </c>
      <c r="K21" s="37">
        <v>0.5975499999999998</v>
      </c>
      <c r="L21" s="35">
        <v>23.984275</v>
      </c>
      <c r="M21" s="35">
        <v>1.4163000000000001</v>
      </c>
      <c r="N21" s="36">
        <f t="shared" si="0"/>
        <v>42.507865450589925</v>
      </c>
      <c r="O21" s="36">
        <v>120</v>
      </c>
    </row>
    <row r="22" spans="1:15" ht="12.75">
      <c r="A22">
        <v>21</v>
      </c>
      <c r="B22" s="29">
        <v>40288</v>
      </c>
      <c r="C22" s="35">
        <v>13.4</v>
      </c>
      <c r="D22" s="36">
        <v>236</v>
      </c>
      <c r="E22" s="37">
        <v>8.65</v>
      </c>
      <c r="F22" s="36">
        <v>82.5</v>
      </c>
      <c r="G22" s="36">
        <v>33</v>
      </c>
      <c r="H22" s="37">
        <v>7.14</v>
      </c>
      <c r="I22" s="35">
        <v>4.799999999999471</v>
      </c>
      <c r="J22" s="37">
        <v>0.05071832</v>
      </c>
      <c r="K22" s="37">
        <v>0.79765</v>
      </c>
      <c r="L22" s="35">
        <v>2.866925</v>
      </c>
      <c r="M22" s="35">
        <v>0</v>
      </c>
      <c r="N22" s="36">
        <f t="shared" si="0"/>
        <v>3.594214254372219</v>
      </c>
      <c r="O22" s="36">
        <v>120</v>
      </c>
    </row>
    <row r="23" spans="1:15" ht="12.75">
      <c r="A23">
        <v>22</v>
      </c>
      <c r="B23" s="29">
        <v>40288</v>
      </c>
      <c r="C23" s="35">
        <v>14.1</v>
      </c>
      <c r="D23" s="36">
        <v>530</v>
      </c>
      <c r="E23" s="37">
        <v>9.21</v>
      </c>
      <c r="F23" s="36">
        <v>89.4</v>
      </c>
      <c r="G23" s="36">
        <v>33</v>
      </c>
      <c r="H23" s="37">
        <v>7.55</v>
      </c>
      <c r="I23" s="35">
        <v>1.500000000000945</v>
      </c>
      <c r="J23" s="37">
        <v>0.032407066666666665</v>
      </c>
      <c r="K23" s="37">
        <v>0.4975</v>
      </c>
      <c r="L23" s="35">
        <v>53.282849999999996</v>
      </c>
      <c r="M23" s="35">
        <v>0</v>
      </c>
      <c r="N23" s="36">
        <f t="shared" si="0"/>
        <v>107.10120603015075</v>
      </c>
      <c r="O23" s="36">
        <v>120</v>
      </c>
    </row>
    <row r="24" spans="1:15" ht="12.75">
      <c r="A24">
        <v>23</v>
      </c>
      <c r="B24" s="29">
        <v>40288</v>
      </c>
      <c r="C24" s="35">
        <v>18.4</v>
      </c>
      <c r="D24" s="36">
        <v>662</v>
      </c>
      <c r="E24" s="37">
        <v>8.15</v>
      </c>
      <c r="F24" s="36">
        <v>86.9</v>
      </c>
      <c r="G24" s="36">
        <v>33</v>
      </c>
      <c r="H24" s="37">
        <v>7.63</v>
      </c>
      <c r="I24" s="35">
        <v>3.4999999999985043</v>
      </c>
      <c r="J24" s="37">
        <v>0.9284549499999998</v>
      </c>
      <c r="K24" s="37">
        <v>1.8481749999999997</v>
      </c>
      <c r="L24" s="35">
        <v>2.93685</v>
      </c>
      <c r="M24" s="35">
        <v>0</v>
      </c>
      <c r="N24" s="36">
        <f t="shared" si="0"/>
        <v>1.5890540668497306</v>
      </c>
      <c r="O24" s="36">
        <v>26</v>
      </c>
    </row>
    <row r="25" spans="1:15" ht="12.75">
      <c r="A25">
        <v>24</v>
      </c>
      <c r="B25" s="29">
        <v>40288</v>
      </c>
      <c r="C25" s="35">
        <v>21.4</v>
      </c>
      <c r="D25" s="36">
        <v>1552</v>
      </c>
      <c r="E25" s="37">
        <v>8.04</v>
      </c>
      <c r="F25" s="36">
        <v>91.3</v>
      </c>
      <c r="G25" s="36">
        <v>133</v>
      </c>
      <c r="H25" s="37">
        <v>8.37</v>
      </c>
      <c r="I25" s="4">
        <v>57.6</v>
      </c>
      <c r="J25" s="37">
        <v>0.27288464999999995</v>
      </c>
      <c r="K25" s="37">
        <v>5.750125</v>
      </c>
      <c r="L25" s="35">
        <v>15.872975</v>
      </c>
      <c r="M25" s="35">
        <v>0.1911</v>
      </c>
      <c r="N25" s="36">
        <f t="shared" si="0"/>
        <v>2.7936914414904024</v>
      </c>
      <c r="O25" s="36">
        <v>16</v>
      </c>
    </row>
    <row r="26" spans="1:15" ht="12.75">
      <c r="A26">
        <v>25</v>
      </c>
      <c r="B26" s="29">
        <v>40288</v>
      </c>
      <c r="C26" s="35">
        <v>20.6</v>
      </c>
      <c r="D26" s="36">
        <v>135.9</v>
      </c>
      <c r="E26" s="37">
        <v>7.7</v>
      </c>
      <c r="F26" s="36">
        <v>85.4</v>
      </c>
      <c r="G26" s="36">
        <v>0</v>
      </c>
      <c r="H26" s="37">
        <v>7.52</v>
      </c>
      <c r="I26" s="35">
        <v>3.75</v>
      </c>
      <c r="J26" s="37">
        <v>0.18478983999999998</v>
      </c>
      <c r="K26" s="37">
        <v>0.29739999999999994</v>
      </c>
      <c r="L26" s="35">
        <v>2.93685</v>
      </c>
      <c r="M26" s="35">
        <v>0</v>
      </c>
      <c r="N26" s="36">
        <f t="shared" si="0"/>
        <v>9.875084061869538</v>
      </c>
      <c r="O26" s="36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</cols>
  <sheetData>
    <row r="1" spans="1:15" ht="12.75">
      <c r="A1" s="30" t="s">
        <v>98</v>
      </c>
      <c r="B1" s="30" t="s">
        <v>94</v>
      </c>
      <c r="C1" s="30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0" t="s">
        <v>10</v>
      </c>
      <c r="K1" s="30" t="s">
        <v>11</v>
      </c>
      <c r="L1" s="30" t="s">
        <v>12</v>
      </c>
      <c r="M1" s="30" t="s">
        <v>13</v>
      </c>
      <c r="N1" s="30" t="s">
        <v>14</v>
      </c>
      <c r="O1" s="30" t="s">
        <v>87</v>
      </c>
    </row>
    <row r="2" spans="1:15" ht="12.75">
      <c r="A2" s="31" t="s">
        <v>91</v>
      </c>
      <c r="B2" s="29">
        <v>40288</v>
      </c>
      <c r="C2" s="32">
        <v>17.087999999999997</v>
      </c>
      <c r="D2" s="33">
        <v>625.4684000000001</v>
      </c>
      <c r="E2" s="34">
        <v>8.9968</v>
      </c>
      <c r="F2" s="33">
        <v>93.56000000000002</v>
      </c>
      <c r="G2" s="33">
        <v>38.48</v>
      </c>
      <c r="H2" s="34">
        <v>7.717199999999999</v>
      </c>
      <c r="I2" s="32">
        <v>9.296285714285759</v>
      </c>
      <c r="J2" s="34">
        <v>0.5463320573428572</v>
      </c>
      <c r="K2" s="34">
        <v>1.1618320000000002</v>
      </c>
      <c r="L2" s="32">
        <v>14.021360999999997</v>
      </c>
      <c r="M2" s="32">
        <v>0.3873480000000001</v>
      </c>
      <c r="N2" s="33">
        <v>21.958448607697363</v>
      </c>
      <c r="O2" s="33">
        <v>81.96</v>
      </c>
    </row>
    <row r="3" spans="1:15" ht="12.75">
      <c r="A3" s="31" t="s">
        <v>39</v>
      </c>
      <c r="B3" s="29">
        <v>40288</v>
      </c>
      <c r="C3" s="32">
        <v>13.68888888888889</v>
      </c>
      <c r="D3" s="33">
        <v>651.7555555555556</v>
      </c>
      <c r="E3" s="34">
        <v>8.173333333333334</v>
      </c>
      <c r="F3" s="33">
        <v>78.27777777777777</v>
      </c>
      <c r="G3" s="33">
        <v>66.33333333333333</v>
      </c>
      <c r="H3" s="34">
        <v>7.546666666666665</v>
      </c>
      <c r="I3" s="32">
        <v>2.988888888888986</v>
      </c>
      <c r="J3" s="34">
        <v>0.072993142010582</v>
      </c>
      <c r="K3" s="34">
        <v>0.7587416666666665</v>
      </c>
      <c r="L3" s="32">
        <v>26.734658333333332</v>
      </c>
      <c r="M3" s="32">
        <v>0</v>
      </c>
      <c r="N3" s="33">
        <v>44.22537030504529</v>
      </c>
      <c r="O3" s="33">
        <v>107.11111111111111</v>
      </c>
    </row>
    <row r="4" spans="1:15" ht="12.75">
      <c r="A4" s="31" t="s">
        <v>40</v>
      </c>
      <c r="B4" s="29">
        <v>40288</v>
      </c>
      <c r="C4" s="32">
        <v>19.1125</v>
      </c>
      <c r="D4" s="33">
        <v>380.45</v>
      </c>
      <c r="E4" s="34">
        <v>9.9725</v>
      </c>
      <c r="F4" s="33">
        <v>108.2</v>
      </c>
      <c r="G4" s="33">
        <v>4.125</v>
      </c>
      <c r="H4" s="34">
        <v>7.933750000000001</v>
      </c>
      <c r="I4" s="32">
        <v>6.506249999999918</v>
      </c>
      <c r="J4" s="34">
        <v>0.38943001979166664</v>
      </c>
      <c r="K4" s="34">
        <v>0.6350687500000001</v>
      </c>
      <c r="L4" s="32">
        <v>6.756503125</v>
      </c>
      <c r="M4" s="32">
        <v>0.937875</v>
      </c>
      <c r="N4" s="33">
        <v>13.032970742517165</v>
      </c>
      <c r="O4" s="33">
        <v>98.5</v>
      </c>
    </row>
    <row r="5" spans="1:15" ht="12.75">
      <c r="A5" s="31" t="s">
        <v>41</v>
      </c>
      <c r="B5" s="29">
        <v>40288</v>
      </c>
      <c r="C5" s="32">
        <v>18.183333333333337</v>
      </c>
      <c r="D5" s="33">
        <v>839.9016666666666</v>
      </c>
      <c r="E5" s="34">
        <v>9.306666666666667</v>
      </c>
      <c r="F5" s="33">
        <v>98.7</v>
      </c>
      <c r="G5" s="33">
        <v>33.166666666666664</v>
      </c>
      <c r="H5" s="34">
        <v>7.608333333333334</v>
      </c>
      <c r="I5" s="32">
        <v>15.351190476190629</v>
      </c>
      <c r="J5" s="34">
        <v>1.5713747511904759</v>
      </c>
      <c r="K5" s="34">
        <v>1.8481749999999997</v>
      </c>
      <c r="L5" s="32">
        <v>6.176708333333333</v>
      </c>
      <c r="M5" s="32">
        <v>0.3316</v>
      </c>
      <c r="N5" s="33">
        <v>5.666723500588208</v>
      </c>
      <c r="O5" s="33">
        <v>27.666666666666668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tmruss</cp:lastModifiedBy>
  <cp:lastPrinted>2009-01-29T14:53:14Z</cp:lastPrinted>
  <dcterms:created xsi:type="dcterms:W3CDTF">2005-05-06T16:37:32Z</dcterms:created>
  <dcterms:modified xsi:type="dcterms:W3CDTF">2010-11-29T17:43:12Z</dcterms:modified>
  <cp:category/>
  <cp:version/>
  <cp:contentType/>
  <cp:contentStatus/>
</cp:coreProperties>
</file>